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ne\Documents\DDS Reports\Perf Contract Reports\Performance Contract Plan\2016\"/>
    </mc:Choice>
  </mc:AlternateContent>
  <workbookProtection workbookPassword="FF58" lockStructure="1"/>
  <bookViews>
    <workbookView xWindow="0" yWindow="0" windowWidth="23040" windowHeight="10200" tabRatio="912" firstSheet="4" activeTab="10"/>
  </bookViews>
  <sheets>
    <sheet name="Date for Titles" sheetId="19" state="hidden" r:id="rId1"/>
    <sheet name="DCvsTotalActive" sheetId="10" r:id="rId2"/>
    <sheet name="ChildrenInHomes" sheetId="2" r:id="rId3"/>
    <sheet name="AdultsInHomes" sheetId="5" r:id="rId4"/>
    <sheet name="AdultFHA" sheetId="14" r:id="rId5"/>
    <sheet name="AdultIndLiv" sheetId="16" r:id="rId6"/>
    <sheet name="AdultParentHome" sheetId="17" r:id="rId7"/>
    <sheet name="AdultSuppLiv" sheetId="18" r:id="rId8"/>
    <sheet name="Children7+Beds" sheetId="4" r:id="rId9"/>
    <sheet name="Adults7+Beds" sheetId="3" r:id="rId10"/>
    <sheet name="CurrentCDER" sheetId="9" r:id="rId11"/>
    <sheet name="Intake" sheetId="15" r:id="rId12"/>
  </sheets>
  <definedNames>
    <definedName name="AdCCF">'Adults7+Beds'!$B$4:$B$25</definedName>
    <definedName name="AdFHA">AdultsInHomes!$B$4:$B$25</definedName>
    <definedName name="AdICF">'Adults7+Beds'!$D$4:$D$25</definedName>
    <definedName name="AdILS">AdultsInHomes!$D$4:$D$25</definedName>
    <definedName name="AdLgTot">'Adults7+Beds'!$J$4:$J$25</definedName>
    <definedName name="AdNF">'Adults7+Beds'!$F$4:$F$25</definedName>
    <definedName name="AdOH">AdultsInHomes!$F$4:$F$25</definedName>
    <definedName name="AdSLS">AdultsInHomes!$H$4:$H$25</definedName>
    <definedName name="AdSmTot">AdultsInHomes!$L$4:$L$25</definedName>
    <definedName name="CDRESR">CurrentCDER!$B$4:$B$25</definedName>
    <definedName name="CDRESTot">CurrentCDER!$D$4:$D$25</definedName>
    <definedName name="DC">DCvsTotalActive!$B$4:$B$25</definedName>
    <definedName name="DCTot">DCvsTotalActive!$D$4:$D$25</definedName>
    <definedName name="Intk143">Intake!$D$4:$D$25</definedName>
    <definedName name="Intk241">Intake!$F$4:$F$25</definedName>
    <definedName name="IntkOK">Intake!$B$4:$B$25</definedName>
    <definedName name="IntkTot">Intake!$H$4:$H$25</definedName>
    <definedName name="KidCCF">'Children7+Beds'!$B$4:$B$25</definedName>
    <definedName name="KidFH">ChildrenInHomes!$B$4:$B$25</definedName>
    <definedName name="KidICF">'Children7+Beds'!$D$4:$D$25</definedName>
    <definedName name="KidLgTot">'Children7+Beds'!$J$4:$J$25</definedName>
    <definedName name="KidNF">'Children7+Beds'!$F$4:$F$25</definedName>
    <definedName name="KidOH">ChildrenInHomes!$D$4:$D$25</definedName>
    <definedName name="KidSmTot">ChildrenInHomes!$H$4:$H$25</definedName>
    <definedName name="ReportMonth">'Date for Titles'!$A$3:$A$4</definedName>
  </definedNames>
  <calcPr calcId="162913"/>
</workbook>
</file>

<file path=xl/calcChain.xml><?xml version="1.0" encoding="utf-8"?>
<calcChain xmlns="http://schemas.openxmlformats.org/spreadsheetml/2006/main">
  <c r="B21" i="19" l="1"/>
  <c r="A1" i="14" s="1"/>
  <c r="B24" i="19"/>
  <c r="A1" i="17" s="1"/>
  <c r="H25" i="15" l="1"/>
  <c r="C25" i="15" s="1"/>
  <c r="H7" i="15"/>
  <c r="E7" i="15" s="1"/>
  <c r="H8" i="15"/>
  <c r="H9" i="15"/>
  <c r="C9" i="15" s="1"/>
  <c r="H10" i="15"/>
  <c r="C10" i="15" s="1"/>
  <c r="H11" i="15"/>
  <c r="E11" i="15" s="1"/>
  <c r="H12" i="15"/>
  <c r="H13" i="15"/>
  <c r="C13" i="15" s="1"/>
  <c r="H14" i="15"/>
  <c r="C14" i="15" s="1"/>
  <c r="H15" i="15"/>
  <c r="E15" i="15" s="1"/>
  <c r="H16" i="15"/>
  <c r="H17" i="15"/>
  <c r="C17" i="15" s="1"/>
  <c r="H18" i="15"/>
  <c r="C18" i="15" s="1"/>
  <c r="H19" i="15"/>
  <c r="E19" i="15" s="1"/>
  <c r="H20" i="15"/>
  <c r="H21" i="15"/>
  <c r="C21" i="15" s="1"/>
  <c r="H22" i="15"/>
  <c r="C22" i="15" s="1"/>
  <c r="H23" i="15"/>
  <c r="E23" i="15" s="1"/>
  <c r="H24" i="15"/>
  <c r="H6" i="15"/>
  <c r="C6" i="15" s="1"/>
  <c r="H5" i="15"/>
  <c r="G5" i="15" s="1"/>
  <c r="H7" i="3"/>
  <c r="I7" i="3" s="1"/>
  <c r="H8" i="3"/>
  <c r="H9" i="3"/>
  <c r="I9" i="3" s="1"/>
  <c r="H10" i="3"/>
  <c r="I10" i="3" s="1"/>
  <c r="H11" i="3"/>
  <c r="I11" i="3" s="1"/>
  <c r="H12" i="3"/>
  <c r="H13" i="3"/>
  <c r="I13" i="3" s="1"/>
  <c r="H14" i="3"/>
  <c r="I14" i="3" s="1"/>
  <c r="H15" i="3"/>
  <c r="I15" i="3" s="1"/>
  <c r="H16" i="3"/>
  <c r="H17" i="3"/>
  <c r="I17" i="3" s="1"/>
  <c r="H18" i="3"/>
  <c r="I18" i="3" s="1"/>
  <c r="H19" i="3"/>
  <c r="H20" i="3"/>
  <c r="I20" i="3" s="1"/>
  <c r="H21" i="3"/>
  <c r="I21" i="3" s="1"/>
  <c r="H22" i="3"/>
  <c r="I22" i="3" s="1"/>
  <c r="H23" i="3"/>
  <c r="H24" i="3"/>
  <c r="I24" i="3" s="1"/>
  <c r="H25" i="3"/>
  <c r="I25" i="3" s="1"/>
  <c r="H6" i="3"/>
  <c r="I6" i="3" s="1"/>
  <c r="H5" i="3"/>
  <c r="H6" i="4"/>
  <c r="I6" i="4" s="1"/>
  <c r="H7" i="4"/>
  <c r="I7" i="4" s="1"/>
  <c r="H8" i="4"/>
  <c r="I8" i="4" s="1"/>
  <c r="H9" i="4"/>
  <c r="H10" i="4"/>
  <c r="I10" i="4" s="1"/>
  <c r="H11" i="4"/>
  <c r="I11" i="4" s="1"/>
  <c r="H12" i="4"/>
  <c r="I12" i="4" s="1"/>
  <c r="H13" i="4"/>
  <c r="H14" i="4"/>
  <c r="I14" i="4" s="1"/>
  <c r="H15" i="4"/>
  <c r="I15" i="4" s="1"/>
  <c r="H16" i="4"/>
  <c r="I16" i="4" s="1"/>
  <c r="H17" i="4"/>
  <c r="H18" i="4"/>
  <c r="I18" i="4" s="1"/>
  <c r="H19" i="4"/>
  <c r="I19" i="4" s="1"/>
  <c r="H20" i="4"/>
  <c r="I20" i="4" s="1"/>
  <c r="H21" i="4"/>
  <c r="H22" i="4"/>
  <c r="I22" i="4" s="1"/>
  <c r="H23" i="4"/>
  <c r="I23" i="4" s="1"/>
  <c r="H24" i="4"/>
  <c r="I24" i="4" s="1"/>
  <c r="H25" i="4"/>
  <c r="H5" i="4"/>
  <c r="J6" i="5"/>
  <c r="K6" i="5" s="1"/>
  <c r="J7" i="5"/>
  <c r="J8" i="5"/>
  <c r="K8" i="5" s="1"/>
  <c r="J9" i="5"/>
  <c r="K9" i="5" s="1"/>
  <c r="J10" i="5"/>
  <c r="K10" i="5" s="1"/>
  <c r="J11" i="5"/>
  <c r="K11" i="5" s="1"/>
  <c r="J12" i="5"/>
  <c r="K12" i="5" s="1"/>
  <c r="J13" i="5"/>
  <c r="K13" i="5" s="1"/>
  <c r="J14" i="5"/>
  <c r="K14" i="5" s="1"/>
  <c r="J15" i="5"/>
  <c r="J16" i="5"/>
  <c r="K16" i="5" s="1"/>
  <c r="J17" i="5"/>
  <c r="K17" i="5" s="1"/>
  <c r="J18" i="5"/>
  <c r="K18" i="5" s="1"/>
  <c r="J19" i="5"/>
  <c r="K19" i="5" s="1"/>
  <c r="J20" i="5"/>
  <c r="K20" i="5" s="1"/>
  <c r="J21" i="5"/>
  <c r="K21" i="5" s="1"/>
  <c r="J22" i="5"/>
  <c r="K22" i="5" s="1"/>
  <c r="J23" i="5"/>
  <c r="K23" i="5" s="1"/>
  <c r="J24" i="5"/>
  <c r="K24" i="5" s="1"/>
  <c r="J25" i="5"/>
  <c r="K25" i="5" s="1"/>
  <c r="K7" i="5"/>
  <c r="K15" i="5"/>
  <c r="J5" i="5"/>
  <c r="K5" i="5" s="1"/>
  <c r="B36" i="19"/>
  <c r="A1" i="9" s="1"/>
  <c r="B40" i="19"/>
  <c r="A1" i="15" s="1"/>
  <c r="B33" i="19"/>
  <c r="A1" i="3" s="1"/>
  <c r="B30" i="19"/>
  <c r="A1" i="4" s="1"/>
  <c r="B27" i="19"/>
  <c r="A1" i="18" s="1"/>
  <c r="B18" i="19"/>
  <c r="A1" i="16" s="1"/>
  <c r="B15" i="19"/>
  <c r="A1" i="5" s="1"/>
  <c r="B12" i="19"/>
  <c r="A1" i="2" s="1"/>
  <c r="B8" i="19"/>
  <c r="A1" i="10" s="1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B26" i="10"/>
  <c r="D26" i="10"/>
  <c r="C5" i="2"/>
  <c r="E5" i="2"/>
  <c r="F5" i="2"/>
  <c r="G5" i="2" s="1"/>
  <c r="C6" i="2"/>
  <c r="E6" i="2"/>
  <c r="F6" i="2"/>
  <c r="G6" i="2" s="1"/>
  <c r="C7" i="2"/>
  <c r="E7" i="2"/>
  <c r="F7" i="2"/>
  <c r="G7" i="2" s="1"/>
  <c r="C8" i="2"/>
  <c r="E8" i="2"/>
  <c r="F8" i="2"/>
  <c r="G8" i="2" s="1"/>
  <c r="C9" i="2"/>
  <c r="E9" i="2"/>
  <c r="F9" i="2"/>
  <c r="G9" i="2" s="1"/>
  <c r="C10" i="2"/>
  <c r="E10" i="2"/>
  <c r="F10" i="2"/>
  <c r="G10" i="2" s="1"/>
  <c r="C11" i="2"/>
  <c r="E11" i="2"/>
  <c r="F11" i="2"/>
  <c r="G11" i="2" s="1"/>
  <c r="C12" i="2"/>
  <c r="E12" i="2"/>
  <c r="F12" i="2"/>
  <c r="G12" i="2" s="1"/>
  <c r="C13" i="2"/>
  <c r="E13" i="2"/>
  <c r="F13" i="2"/>
  <c r="G13" i="2" s="1"/>
  <c r="C14" i="2"/>
  <c r="E14" i="2"/>
  <c r="F14" i="2"/>
  <c r="G14" i="2" s="1"/>
  <c r="C15" i="2"/>
  <c r="E15" i="2"/>
  <c r="F15" i="2"/>
  <c r="G15" i="2" s="1"/>
  <c r="C16" i="2"/>
  <c r="E16" i="2"/>
  <c r="F16" i="2"/>
  <c r="G16" i="2" s="1"/>
  <c r="C17" i="2"/>
  <c r="E17" i="2"/>
  <c r="F17" i="2"/>
  <c r="G17" i="2" s="1"/>
  <c r="C18" i="2"/>
  <c r="E18" i="2"/>
  <c r="F18" i="2"/>
  <c r="G18" i="2" s="1"/>
  <c r="C19" i="2"/>
  <c r="E19" i="2"/>
  <c r="F19" i="2"/>
  <c r="G19" i="2" s="1"/>
  <c r="C20" i="2"/>
  <c r="E20" i="2"/>
  <c r="F20" i="2"/>
  <c r="G20" i="2" s="1"/>
  <c r="C21" i="2"/>
  <c r="E21" i="2"/>
  <c r="F21" i="2"/>
  <c r="G21" i="2" s="1"/>
  <c r="C22" i="2"/>
  <c r="E22" i="2"/>
  <c r="F22" i="2"/>
  <c r="G22" i="2" s="1"/>
  <c r="C23" i="2"/>
  <c r="E23" i="2"/>
  <c r="F23" i="2"/>
  <c r="G23" i="2" s="1"/>
  <c r="C24" i="2"/>
  <c r="E24" i="2"/>
  <c r="F24" i="2"/>
  <c r="G24" i="2" s="1"/>
  <c r="C25" i="2"/>
  <c r="E25" i="2"/>
  <c r="F25" i="2"/>
  <c r="G25" i="2" s="1"/>
  <c r="B26" i="2"/>
  <c r="D26" i="2"/>
  <c r="H26" i="2"/>
  <c r="C5" i="5"/>
  <c r="E5" i="5"/>
  <c r="G5" i="5"/>
  <c r="I5" i="5"/>
  <c r="C6" i="5"/>
  <c r="E6" i="5"/>
  <c r="G6" i="5"/>
  <c r="I6" i="5"/>
  <c r="C7" i="5"/>
  <c r="E7" i="5"/>
  <c r="G7" i="5"/>
  <c r="I7" i="5"/>
  <c r="C8" i="5"/>
  <c r="E8" i="5"/>
  <c r="G8" i="5"/>
  <c r="I8" i="5"/>
  <c r="C9" i="5"/>
  <c r="E9" i="5"/>
  <c r="G9" i="5"/>
  <c r="I9" i="5"/>
  <c r="C10" i="5"/>
  <c r="E10" i="5"/>
  <c r="G10" i="5"/>
  <c r="I10" i="5"/>
  <c r="C11" i="5"/>
  <c r="E11" i="5"/>
  <c r="G11" i="5"/>
  <c r="I11" i="5"/>
  <c r="C12" i="5"/>
  <c r="E12" i="5"/>
  <c r="G12" i="5"/>
  <c r="I12" i="5"/>
  <c r="C13" i="5"/>
  <c r="E13" i="5"/>
  <c r="G13" i="5"/>
  <c r="I13" i="5"/>
  <c r="C14" i="5"/>
  <c r="E14" i="5"/>
  <c r="G14" i="5"/>
  <c r="I14" i="5"/>
  <c r="C15" i="5"/>
  <c r="E15" i="5"/>
  <c r="G15" i="5"/>
  <c r="I15" i="5"/>
  <c r="C16" i="5"/>
  <c r="E16" i="5"/>
  <c r="G16" i="5"/>
  <c r="I16" i="5"/>
  <c r="C17" i="5"/>
  <c r="E17" i="5"/>
  <c r="G17" i="5"/>
  <c r="I17" i="5"/>
  <c r="C18" i="5"/>
  <c r="E18" i="5"/>
  <c r="G18" i="5"/>
  <c r="I18" i="5"/>
  <c r="C19" i="5"/>
  <c r="E19" i="5"/>
  <c r="G19" i="5"/>
  <c r="I19" i="5"/>
  <c r="C20" i="5"/>
  <c r="E20" i="5"/>
  <c r="G20" i="5"/>
  <c r="I20" i="5"/>
  <c r="C21" i="5"/>
  <c r="E21" i="5"/>
  <c r="G21" i="5"/>
  <c r="I21" i="5"/>
  <c r="C22" i="5"/>
  <c r="E22" i="5"/>
  <c r="G22" i="5"/>
  <c r="I22" i="5"/>
  <c r="C23" i="5"/>
  <c r="E23" i="5"/>
  <c r="G23" i="5"/>
  <c r="I23" i="5"/>
  <c r="C24" i="5"/>
  <c r="E24" i="5"/>
  <c r="G24" i="5"/>
  <c r="I24" i="5"/>
  <c r="C25" i="5"/>
  <c r="E25" i="5"/>
  <c r="G25" i="5"/>
  <c r="I25" i="5"/>
  <c r="B26" i="5"/>
  <c r="D26" i="5"/>
  <c r="F26" i="5"/>
  <c r="H26" i="5"/>
  <c r="L26" i="5"/>
  <c r="B5" i="14"/>
  <c r="D5" i="14"/>
  <c r="B6" i="14"/>
  <c r="D6" i="14"/>
  <c r="B7" i="14"/>
  <c r="D7" i="14"/>
  <c r="B8" i="14"/>
  <c r="D8" i="14"/>
  <c r="B9" i="14"/>
  <c r="D9" i="14"/>
  <c r="B10" i="14"/>
  <c r="D10" i="14"/>
  <c r="B11" i="14"/>
  <c r="D11" i="14"/>
  <c r="B12" i="14"/>
  <c r="C12" i="14" s="1"/>
  <c r="D12" i="14"/>
  <c r="B13" i="14"/>
  <c r="D13" i="14"/>
  <c r="B14" i="14"/>
  <c r="D14" i="14"/>
  <c r="B15" i="14"/>
  <c r="D15" i="14"/>
  <c r="B16" i="14"/>
  <c r="D16" i="14"/>
  <c r="B17" i="14"/>
  <c r="D17" i="14"/>
  <c r="B18" i="14"/>
  <c r="D18" i="14"/>
  <c r="B19" i="14"/>
  <c r="C19" i="14" s="1"/>
  <c r="D19" i="14"/>
  <c r="B20" i="14"/>
  <c r="D20" i="14"/>
  <c r="B21" i="14"/>
  <c r="C21" i="14" s="1"/>
  <c r="D21" i="14"/>
  <c r="B22" i="14"/>
  <c r="D22" i="14"/>
  <c r="B23" i="14"/>
  <c r="D23" i="14"/>
  <c r="B24" i="14"/>
  <c r="D24" i="14"/>
  <c r="B25" i="14"/>
  <c r="D25" i="14"/>
  <c r="B5" i="16"/>
  <c r="D5" i="16"/>
  <c r="B6" i="16"/>
  <c r="C6" i="16" s="1"/>
  <c r="D6" i="16"/>
  <c r="B7" i="16"/>
  <c r="D7" i="16"/>
  <c r="B8" i="16"/>
  <c r="C8" i="16" s="1"/>
  <c r="D8" i="16"/>
  <c r="B9" i="16"/>
  <c r="D9" i="16"/>
  <c r="B10" i="16"/>
  <c r="D10" i="16"/>
  <c r="B11" i="16"/>
  <c r="D11" i="16"/>
  <c r="B12" i="16"/>
  <c r="C12" i="16" s="1"/>
  <c r="D12" i="16"/>
  <c r="B13" i="16"/>
  <c r="D13" i="16"/>
  <c r="B14" i="16"/>
  <c r="D14" i="16"/>
  <c r="B15" i="16"/>
  <c r="D15" i="16"/>
  <c r="B16" i="16"/>
  <c r="D16" i="16"/>
  <c r="B17" i="16"/>
  <c r="D17" i="16"/>
  <c r="B18" i="16"/>
  <c r="D18" i="16"/>
  <c r="B19" i="16"/>
  <c r="D19" i="16"/>
  <c r="B20" i="16"/>
  <c r="C20" i="16" s="1"/>
  <c r="D20" i="16"/>
  <c r="B21" i="16"/>
  <c r="D21" i="16"/>
  <c r="B22" i="16"/>
  <c r="C22" i="16" s="1"/>
  <c r="D22" i="16"/>
  <c r="B23" i="16"/>
  <c r="D23" i="16"/>
  <c r="B24" i="16"/>
  <c r="C24" i="16" s="1"/>
  <c r="D24" i="16"/>
  <c r="B25" i="16"/>
  <c r="D25" i="16"/>
  <c r="B5" i="17"/>
  <c r="D5" i="17"/>
  <c r="B6" i="17"/>
  <c r="D6" i="17"/>
  <c r="B7" i="17"/>
  <c r="D7" i="17"/>
  <c r="B8" i="17"/>
  <c r="D8" i="17"/>
  <c r="B9" i="17"/>
  <c r="C9" i="17" s="1"/>
  <c r="D9" i="17"/>
  <c r="B10" i="17"/>
  <c r="D10" i="17"/>
  <c r="B11" i="17"/>
  <c r="D11" i="17"/>
  <c r="B12" i="17"/>
  <c r="D12" i="17"/>
  <c r="B13" i="17"/>
  <c r="D13" i="17"/>
  <c r="B14" i="17"/>
  <c r="D14" i="17"/>
  <c r="B15" i="17"/>
  <c r="C15" i="17" s="1"/>
  <c r="D15" i="17"/>
  <c r="B16" i="17"/>
  <c r="D16" i="17"/>
  <c r="B17" i="17"/>
  <c r="D17" i="17"/>
  <c r="B18" i="17"/>
  <c r="D18" i="17"/>
  <c r="B19" i="17"/>
  <c r="D19" i="17"/>
  <c r="B20" i="17"/>
  <c r="D20" i="17"/>
  <c r="B21" i="17"/>
  <c r="D21" i="17"/>
  <c r="B22" i="17"/>
  <c r="D22" i="17"/>
  <c r="B23" i="17"/>
  <c r="C23" i="17" s="1"/>
  <c r="D23" i="17"/>
  <c r="B24" i="17"/>
  <c r="D24" i="17"/>
  <c r="B25" i="17"/>
  <c r="D25" i="17"/>
  <c r="B5" i="18"/>
  <c r="D5" i="18"/>
  <c r="B6" i="18"/>
  <c r="D6" i="18"/>
  <c r="B7" i="18"/>
  <c r="D7" i="18"/>
  <c r="B8" i="18"/>
  <c r="C8" i="18" s="1"/>
  <c r="D8" i="18"/>
  <c r="B9" i="18"/>
  <c r="D9" i="18"/>
  <c r="B10" i="18"/>
  <c r="D10" i="18"/>
  <c r="B11" i="18"/>
  <c r="D11" i="18"/>
  <c r="B12" i="18"/>
  <c r="D12" i="18"/>
  <c r="B13" i="18"/>
  <c r="D13" i="18"/>
  <c r="B14" i="18"/>
  <c r="D14" i="18"/>
  <c r="B15" i="18"/>
  <c r="D15" i="18"/>
  <c r="B16" i="18"/>
  <c r="C16" i="18" s="1"/>
  <c r="D16" i="18"/>
  <c r="B17" i="18"/>
  <c r="D17" i="18"/>
  <c r="B18" i="18"/>
  <c r="D18" i="18"/>
  <c r="B19" i="18"/>
  <c r="D19" i="18"/>
  <c r="B20" i="18"/>
  <c r="D20" i="18"/>
  <c r="B21" i="18"/>
  <c r="D21" i="18"/>
  <c r="B22" i="18"/>
  <c r="D22" i="18"/>
  <c r="B23" i="18"/>
  <c r="D23" i="18"/>
  <c r="B24" i="18"/>
  <c r="D24" i="18"/>
  <c r="B25" i="18"/>
  <c r="D25" i="18"/>
  <c r="C5" i="4"/>
  <c r="E5" i="4"/>
  <c r="G5" i="4"/>
  <c r="C6" i="4"/>
  <c r="E6" i="4"/>
  <c r="G6" i="4"/>
  <c r="C7" i="4"/>
  <c r="E7" i="4"/>
  <c r="G7" i="4"/>
  <c r="C8" i="4"/>
  <c r="E8" i="4"/>
  <c r="G8" i="4"/>
  <c r="C9" i="4"/>
  <c r="E9" i="4"/>
  <c r="G9" i="4"/>
  <c r="I9" i="4"/>
  <c r="C10" i="4"/>
  <c r="E10" i="4"/>
  <c r="G10" i="4"/>
  <c r="C11" i="4"/>
  <c r="E11" i="4"/>
  <c r="G11" i="4"/>
  <c r="C12" i="4"/>
  <c r="E12" i="4"/>
  <c r="G12" i="4"/>
  <c r="C13" i="4"/>
  <c r="E13" i="4"/>
  <c r="G13" i="4"/>
  <c r="I13" i="4"/>
  <c r="C14" i="4"/>
  <c r="E14" i="4"/>
  <c r="G14" i="4"/>
  <c r="C15" i="4"/>
  <c r="E15" i="4"/>
  <c r="G15" i="4"/>
  <c r="C16" i="4"/>
  <c r="E16" i="4"/>
  <c r="G16" i="4"/>
  <c r="C17" i="4"/>
  <c r="E17" i="4"/>
  <c r="G17" i="4"/>
  <c r="I17" i="4"/>
  <c r="C18" i="4"/>
  <c r="E18" i="4"/>
  <c r="G18" i="4"/>
  <c r="C19" i="4"/>
  <c r="E19" i="4"/>
  <c r="G19" i="4"/>
  <c r="C20" i="4"/>
  <c r="E20" i="4"/>
  <c r="G20" i="4"/>
  <c r="C21" i="4"/>
  <c r="E21" i="4"/>
  <c r="G21" i="4"/>
  <c r="I21" i="4"/>
  <c r="C22" i="4"/>
  <c r="E22" i="4"/>
  <c r="G22" i="4"/>
  <c r="C23" i="4"/>
  <c r="E23" i="4"/>
  <c r="G23" i="4"/>
  <c r="C24" i="4"/>
  <c r="E24" i="4"/>
  <c r="G24" i="4"/>
  <c r="C25" i="4"/>
  <c r="E25" i="4"/>
  <c r="G25" i="4"/>
  <c r="I25" i="4"/>
  <c r="B26" i="4"/>
  <c r="D26" i="4"/>
  <c r="F26" i="4"/>
  <c r="J26" i="4"/>
  <c r="C5" i="3"/>
  <c r="E5" i="3"/>
  <c r="G5" i="3"/>
  <c r="I5" i="3"/>
  <c r="C6" i="3"/>
  <c r="E6" i="3"/>
  <c r="G6" i="3"/>
  <c r="C7" i="3"/>
  <c r="E7" i="3"/>
  <c r="G7" i="3"/>
  <c r="C8" i="3"/>
  <c r="E8" i="3"/>
  <c r="G8" i="3"/>
  <c r="I8" i="3"/>
  <c r="C9" i="3"/>
  <c r="E9" i="3"/>
  <c r="G9" i="3"/>
  <c r="C10" i="3"/>
  <c r="E10" i="3"/>
  <c r="G10" i="3"/>
  <c r="C11" i="3"/>
  <c r="E11" i="3"/>
  <c r="G11" i="3"/>
  <c r="C12" i="3"/>
  <c r="E12" i="3"/>
  <c r="G12" i="3"/>
  <c r="I12" i="3"/>
  <c r="C13" i="3"/>
  <c r="E13" i="3"/>
  <c r="G13" i="3"/>
  <c r="C14" i="3"/>
  <c r="E14" i="3"/>
  <c r="G14" i="3"/>
  <c r="C15" i="3"/>
  <c r="E15" i="3"/>
  <c r="G15" i="3"/>
  <c r="C16" i="3"/>
  <c r="E16" i="3"/>
  <c r="G16" i="3"/>
  <c r="I16" i="3"/>
  <c r="C17" i="3"/>
  <c r="E17" i="3"/>
  <c r="G17" i="3"/>
  <c r="C18" i="3"/>
  <c r="E18" i="3"/>
  <c r="G18" i="3"/>
  <c r="C19" i="3"/>
  <c r="E19" i="3"/>
  <c r="G19" i="3"/>
  <c r="I19" i="3"/>
  <c r="C20" i="3"/>
  <c r="E20" i="3"/>
  <c r="G20" i="3"/>
  <c r="C21" i="3"/>
  <c r="E21" i="3"/>
  <c r="G21" i="3"/>
  <c r="C22" i="3"/>
  <c r="E22" i="3"/>
  <c r="G22" i="3"/>
  <c r="C23" i="3"/>
  <c r="E23" i="3"/>
  <c r="G23" i="3"/>
  <c r="I23" i="3"/>
  <c r="C24" i="3"/>
  <c r="E24" i="3"/>
  <c r="G24" i="3"/>
  <c r="C25" i="3"/>
  <c r="E25" i="3"/>
  <c r="G25" i="3"/>
  <c r="B26" i="3"/>
  <c r="D26" i="3"/>
  <c r="F26" i="3"/>
  <c r="J26" i="3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B26" i="9"/>
  <c r="D26" i="9"/>
  <c r="C5" i="15"/>
  <c r="E5" i="15"/>
  <c r="C7" i="15"/>
  <c r="C8" i="15"/>
  <c r="E8" i="15"/>
  <c r="G8" i="15"/>
  <c r="E9" i="15"/>
  <c r="C11" i="15"/>
  <c r="C12" i="15"/>
  <c r="E12" i="15"/>
  <c r="G12" i="15"/>
  <c r="C15" i="15"/>
  <c r="C16" i="15"/>
  <c r="E16" i="15"/>
  <c r="G16" i="15"/>
  <c r="C19" i="15"/>
  <c r="C20" i="15"/>
  <c r="E20" i="15"/>
  <c r="G20" i="15"/>
  <c r="C23" i="15"/>
  <c r="C24" i="15"/>
  <c r="E24" i="15"/>
  <c r="G24" i="15"/>
  <c r="B26" i="15"/>
  <c r="D26" i="15"/>
  <c r="F26" i="15"/>
  <c r="G26" i="5"/>
  <c r="G26" i="4" l="1"/>
  <c r="C26" i="3"/>
  <c r="C7" i="18"/>
  <c r="C5" i="18"/>
  <c r="E26" i="4"/>
  <c r="C17" i="14"/>
  <c r="C15" i="14"/>
  <c r="C11" i="14"/>
  <c r="C7" i="14"/>
  <c r="E21" i="15"/>
  <c r="E6" i="15"/>
  <c r="C26" i="4"/>
  <c r="C24" i="18"/>
  <c r="C20" i="18"/>
  <c r="C18" i="18"/>
  <c r="C14" i="18"/>
  <c r="C12" i="17"/>
  <c r="C8" i="17"/>
  <c r="C6" i="17"/>
  <c r="C25" i="16"/>
  <c r="C26" i="10"/>
  <c r="E17" i="15"/>
  <c r="C25" i="17"/>
  <c r="C21" i="17"/>
  <c r="C11" i="16"/>
  <c r="C9" i="16"/>
  <c r="C24" i="14"/>
  <c r="C26" i="2"/>
  <c r="E13" i="15"/>
  <c r="C23" i="18"/>
  <c r="C21" i="18"/>
  <c r="C18" i="16"/>
  <c r="C8" i="14"/>
  <c r="I26" i="5"/>
  <c r="E26" i="2"/>
  <c r="H26" i="4"/>
  <c r="I26" i="4" s="1"/>
  <c r="G21" i="15"/>
  <c r="G13" i="15"/>
  <c r="G6" i="15"/>
  <c r="C12" i="18"/>
  <c r="C10" i="18"/>
  <c r="C6" i="18"/>
  <c r="C20" i="17"/>
  <c r="C16" i="16"/>
  <c r="C14" i="16"/>
  <c r="C10" i="16"/>
  <c r="C25" i="14"/>
  <c r="C23" i="14"/>
  <c r="C16" i="14"/>
  <c r="E26" i="5"/>
  <c r="C26" i="5"/>
  <c r="G17" i="15"/>
  <c r="G9" i="15"/>
  <c r="C26" i="9"/>
  <c r="C22" i="18"/>
  <c r="C15" i="18"/>
  <c r="C13" i="18"/>
  <c r="C19" i="17"/>
  <c r="C17" i="17"/>
  <c r="C13" i="17"/>
  <c r="C11" i="17"/>
  <c r="C19" i="16"/>
  <c r="C17" i="16"/>
  <c r="C6" i="14"/>
  <c r="I5" i="4"/>
  <c r="D26" i="17"/>
  <c r="C19" i="18"/>
  <c r="B26" i="17"/>
  <c r="C18" i="17"/>
  <c r="C10" i="17"/>
  <c r="C23" i="16"/>
  <c r="D26" i="16"/>
  <c r="C22" i="14"/>
  <c r="C14" i="14"/>
  <c r="C9" i="14"/>
  <c r="B26" i="16"/>
  <c r="H26" i="15"/>
  <c r="E26" i="15" s="1"/>
  <c r="G25" i="15"/>
  <c r="G23" i="15"/>
  <c r="G19" i="15"/>
  <c r="G15" i="15"/>
  <c r="G11" i="15"/>
  <c r="G7" i="15"/>
  <c r="G26" i="3"/>
  <c r="C25" i="18"/>
  <c r="C17" i="18"/>
  <c r="C9" i="18"/>
  <c r="C24" i="17"/>
  <c r="C16" i="17"/>
  <c r="C5" i="17"/>
  <c r="C21" i="16"/>
  <c r="C13" i="16"/>
  <c r="C5" i="16"/>
  <c r="C20" i="14"/>
  <c r="D26" i="14"/>
  <c r="C5" i="14"/>
  <c r="J26" i="5"/>
  <c r="K26" i="5" s="1"/>
  <c r="C11" i="18"/>
  <c r="C7" i="17"/>
  <c r="C15" i="16"/>
  <c r="C7" i="16"/>
  <c r="B26" i="18"/>
  <c r="E26" i="3"/>
  <c r="D26" i="18"/>
  <c r="C22" i="17"/>
  <c r="C14" i="17"/>
  <c r="B26" i="14"/>
  <c r="C26" i="14" s="1"/>
  <c r="C18" i="14"/>
  <c r="C13" i="14"/>
  <c r="C10" i="14"/>
  <c r="H26" i="3"/>
  <c r="I26" i="3" s="1"/>
  <c r="F26" i="2"/>
  <c r="G26" i="2" s="1"/>
  <c r="E25" i="15"/>
  <c r="G18" i="15"/>
  <c r="G10" i="15"/>
  <c r="E22" i="15"/>
  <c r="E18" i="15"/>
  <c r="E14" i="15"/>
  <c r="E10" i="15"/>
  <c r="G22" i="15"/>
  <c r="G14" i="15"/>
  <c r="C26" i="17" l="1"/>
  <c r="C26" i="15"/>
  <c r="G26" i="15"/>
  <c r="C26" i="18"/>
  <c r="C26" i="16"/>
</calcChain>
</file>

<file path=xl/sharedStrings.xml><?xml version="1.0" encoding="utf-8"?>
<sst xmlns="http://schemas.openxmlformats.org/spreadsheetml/2006/main" count="419" uniqueCount="104">
  <si>
    <t>Regional Center</t>
  </si>
  <si>
    <t>Developmental Center Caseload</t>
  </si>
  <si>
    <t>Total Active Caseload</t>
  </si>
  <si>
    <t xml:space="preserve">Number </t>
  </si>
  <si>
    <t xml:space="preserve">Percent  </t>
  </si>
  <si>
    <t>Count</t>
  </si>
  <si>
    <t>COUNT</t>
  </si>
  <si>
    <t>Alta</t>
  </si>
  <si>
    <t>Central Valley</t>
  </si>
  <si>
    <t>East Bay</t>
  </si>
  <si>
    <t>East Los Angeles</t>
  </si>
  <si>
    <t>Far Northern</t>
  </si>
  <si>
    <t>Golden Gate</t>
  </si>
  <si>
    <t>Harbor</t>
  </si>
  <si>
    <t>Inland</t>
  </si>
  <si>
    <t>Kern</t>
  </si>
  <si>
    <t>Lanterman</t>
  </si>
  <si>
    <t>North Bay</t>
  </si>
  <si>
    <t>North L. A. County</t>
  </si>
  <si>
    <t>Orange County</t>
  </si>
  <si>
    <t>Redwood Coast</t>
  </si>
  <si>
    <t>San Andreas</t>
  </si>
  <si>
    <t>San Diego</t>
  </si>
  <si>
    <t>San Gabriel/Pomona</t>
  </si>
  <si>
    <t>South Central L. A.</t>
  </si>
  <si>
    <t>Tri-Counties</t>
  </si>
  <si>
    <t>Valley Mountain</t>
  </si>
  <si>
    <t>Westside</t>
  </si>
  <si>
    <t>Statewide Avg. Percent</t>
  </si>
  <si>
    <t>Foster Home (Child)</t>
  </si>
  <si>
    <t>Own Home-Parent/Guardian</t>
  </si>
  <si>
    <t>Total Children in Homes</t>
  </si>
  <si>
    <t>Total Children</t>
  </si>
  <si>
    <t>Number</t>
  </si>
  <si>
    <t>Percent</t>
  </si>
  <si>
    <t>Status 1 and 2</t>
  </si>
  <si>
    <t xml:space="preserve">South Central L. A. </t>
  </si>
  <si>
    <t>Note: The residence type codes associated with the table column headings for Foster Home (Child) is 78 or 80 and for Own Home-Parent/Guardian</t>
  </si>
  <si>
    <t xml:space="preserve">is 11.  "Total Children in Homes" equals Foster Home (Child) plus Own Home-Parent/Guardian.  "Total Children Status 1 and 2" includes all children </t>
  </si>
  <si>
    <t>under age 18 who have status 1 or 2 regardless of residence type.</t>
  </si>
  <si>
    <t>Adult FHA</t>
  </si>
  <si>
    <t>Indep. Living</t>
  </si>
  <si>
    <t>Own Home-Parent</t>
  </si>
  <si>
    <t>Supp. Living</t>
  </si>
  <si>
    <t>Total Adults in              Home Settings</t>
  </si>
  <si>
    <t>Total Adults</t>
  </si>
  <si>
    <t>Status 2</t>
  </si>
  <si>
    <t>Statewide Avg. %</t>
  </si>
  <si>
    <t xml:space="preserve">Note:  The residence type codes associated with the table column headings above are as follows: Adult FHA=79; Independent Living=13; Own Home-Parent= 11; </t>
  </si>
  <si>
    <t xml:space="preserve">and Supported Living=14 (+ former code 12).  "Total Adults in Home Settings"=Adult FHA+Independent Living+Own Home-Parent+Supported Living.  "Total Adults </t>
  </si>
  <si>
    <t>Status 2" includes all individuals ages 18 and over with status 2 regardless of residence type.</t>
  </si>
  <si>
    <t>Note:  The residence type code associated with Adult FHA is 79.  "Total Adults Status 2"</t>
  </si>
  <si>
    <t>includes all individuals ages 18 and over with status 2 regardless of residence type.</t>
  </si>
  <si>
    <t>Independent Living</t>
  </si>
  <si>
    <t>Note:  The residence type code associated with Independent Living is 13.  "Total Adults</t>
  </si>
  <si>
    <t>Note:  The residence type code associated with Own Home-Parent is 11.  "Total Adults</t>
  </si>
  <si>
    <t>Supported Living</t>
  </si>
  <si>
    <t>Note:  The residence type codes associated with Supported Living are 14 and former code 12.</t>
  </si>
  <si>
    <t xml:space="preserve">"Total Adults Status 2" includes all individuals ages 18 and over with status 2 regardless of </t>
  </si>
  <si>
    <t>residence type.</t>
  </si>
  <si>
    <t>CCF (7+ Beds)</t>
  </si>
  <si>
    <t>ICF (7+ Beds)</t>
  </si>
  <si>
    <t>Nursing Facility</t>
  </si>
  <si>
    <t>Total Children/7+ Beds</t>
  </si>
  <si>
    <t xml:space="preserve">Note:  The residence type codes associated with the table column headings above are as follows: CCF (7+ Beds)=47-49 (+ former codes </t>
  </si>
  <si>
    <t xml:space="preserve">61-69 &amp; 75-77); ICF (7+ Beds)=52,53,55,58; and Nursing Facility=59-60 (+ former code 51).  The capacity "7+ Beds" noted in the CCF and </t>
  </si>
  <si>
    <t xml:space="preserve">ICF columns is solely based on the aforementioned residence type codes.  "Total Children/7+ Beds" combines CCF (7+ Beds), ICF (7+ Beds)  </t>
  </si>
  <si>
    <t>and Nursing Facility.  "Total Children Status 1 and 2" includes all children under age 18 who have status 1 or 2, regardless of residence type.</t>
  </si>
  <si>
    <t>Total Adults/7+ Beds</t>
  </si>
  <si>
    <t>61-69 &amp; 75-77); ICF (7+ Beds)=52,53,55,58; and Nursing Facility=59-60 (+ former code 51).   The capacity "7+ Beds" noted in the CCF and</t>
  </si>
  <si>
    <t>ICF columns is solely based on the aforementioned residence type codes. "Total Adults/7+ Beds" combines CCF (7+ Beds), ICF (7+ Beds)</t>
  </si>
  <si>
    <t xml:space="preserve">and Nursing Facility.  "Total Adults Status 2" includes all individuals ages 18 and over with status 2 regardless of residence type. </t>
  </si>
  <si>
    <t xml:space="preserve">Grand Total Persons </t>
  </si>
  <si>
    <t xml:space="preserve">*Individuals ages three or over with active status should have a current CDER on file.  For purposes of this report, CDERs </t>
  </si>
  <si>
    <t>&lt;= 142 DAYS</t>
  </si>
  <si>
    <t>143-240 DAYS</t>
  </si>
  <si>
    <t>OVER 240 DAYS</t>
  </si>
  <si>
    <t>GRAND TOTAL</t>
  </si>
  <si>
    <t>Statewide Totals and Avg. Percents</t>
  </si>
  <si>
    <t xml:space="preserve">Note:  The duration in intake (status 0) is calculated by subtracting the status date from the Client Master File date.  As of </t>
  </si>
  <si>
    <t xml:space="preserve">September 30, 2002, persons 36 months of age and over are to be assessed within 120 calendar days following initial intake.  </t>
  </si>
  <si>
    <t xml:space="preserve">Initial intake shall be performed within 15 working days following the request for assistance.  The duration of 142 days or less </t>
  </si>
  <si>
    <t>reflected in the table above approximates the time in terms of calendar days that is allowed for an intake and assessment</t>
  </si>
  <si>
    <t xml:space="preserve">(calculated as 15 intake working days + 6 associated weekend days + 1 potential weekday holiday + 120 assessment days).  </t>
  </si>
  <si>
    <t xml:space="preserve">
(Based on CMF Status Codes)</t>
  </si>
  <si>
    <t xml:space="preserve">Number and Percent of Total Population with Active Status (Status 1, 2 &amp; 8)
Who Are In Developmental Centers (Status 8) as of </t>
  </si>
  <si>
    <t>Titles</t>
  </si>
  <si>
    <t>Parts</t>
  </si>
  <si>
    <t xml:space="preserve">Children* Residing with Families                                                                                                                                                     *Individuals Under Age 18 with Status 1 or 2 on CMF as of </t>
  </si>
  <si>
    <t xml:space="preserve">Adults* Residing in Home Settings                                                                                                                                                                                           *Individuals Ages 18 and Over with Status 2 on CMF as of </t>
  </si>
  <si>
    <t xml:space="preserve">Adults Residing in an Independent Living Setting
Based on Individuals Ages 18 and Over with Status 2
on CMF as of </t>
  </si>
  <si>
    <t xml:space="preserve">Adults Residing in the Home of a Parent or Guardian
Based on Individuals Ages 18 and Over with Status 2
on CMF as of </t>
  </si>
  <si>
    <t xml:space="preserve">Adults Residing in a Supported Living Setting
Based on Individuals Ages 18 and Over with Status 2
on CMF as of </t>
  </si>
  <si>
    <t xml:space="preserve">Children* Residing in Facilities with Seven or More Beds (Excluding DCs)                                                                                                                         *Individuals Under Age 18 with Status 1 or 2 on CMF as of </t>
  </si>
  <si>
    <t xml:space="preserve">Adults* Residing in Facilities with Seven or More Beds (Excluding DCs)                                                                                                                         *Individuals Ages 18 and Over with Status 2 on CMF as of </t>
  </si>
  <si>
    <t xml:space="preserve">Duration in Intake Status (Status 0) for Individuals Ages 3 and Over                                                              Based on CMF as of </t>
  </si>
  <si>
    <t>ReportMonth</t>
  </si>
  <si>
    <t xml:space="preserve">Individuals with Status 2 on CMF as of </t>
  </si>
  <si>
    <t xml:space="preserve">
with Current CDER*</t>
  </si>
  <si>
    <t>submitted to DDS within the past 36 months are considered current.</t>
  </si>
  <si>
    <t xml:space="preserve">Adults Residing in an Adult Family Home Agency Home
Based on Individuals Ages 18 and Over with Status 2
on CMF as of </t>
  </si>
  <si>
    <t xml:space="preserve">Have Current CDER </t>
  </si>
  <si>
    <t>with Status 2</t>
  </si>
  <si>
    <t>June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</si>
</sst>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System"/>
      <family val="2"/>
    </font>
    <font>
      <b/>
      <sz val="12"/>
      <name val="Arial"/>
      <family val="2"/>
    </font>
    <font>
      <sz val="12"/>
      <name val="Arial"/>
      <family val="2"/>
    </font>
    <font>
      <i/>
      <sz val="9"/>
      <color indexed="23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1"/>
      </patternFill>
    </fill>
  </fills>
  <borders count="72">
    <border>
      <left/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double">
        <color indexed="64"/>
      </right>
      <top/>
      <bottom style="medium">
        <color indexed="8"/>
      </bottom>
      <diagonal/>
    </border>
    <border>
      <left style="double">
        <color indexed="64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double">
        <color indexed="64"/>
      </right>
      <top style="medium">
        <color indexed="8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/>
      <bottom style="medium">
        <color indexed="8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Fill="1" applyBorder="1"/>
    <xf numFmtId="0" fontId="0" fillId="0" borderId="4" xfId="0" applyBorder="1"/>
    <xf numFmtId="0" fontId="1" fillId="0" borderId="0" xfId="0" applyFont="1" applyFill="1" applyBorder="1"/>
    <xf numFmtId="0" fontId="4" fillId="0" borderId="5" xfId="0" applyFont="1" applyBorder="1" applyAlignment="1">
      <alignment horizontal="centerContinuous" vertical="center" wrapText="1"/>
    </xf>
    <xf numFmtId="0" fontId="0" fillId="0" borderId="5" xfId="0" applyBorder="1" applyAlignment="1">
      <alignment horizontal="centerContinuous" vertical="center" wrapText="1"/>
    </xf>
    <xf numFmtId="0" fontId="0" fillId="0" borderId="6" xfId="0" applyBorder="1" applyAlignment="1">
      <alignment horizontal="centerContinuous" vertical="center" wrapText="1"/>
    </xf>
    <xf numFmtId="0" fontId="1" fillId="0" borderId="0" xfId="0" applyFont="1" applyBorder="1"/>
    <xf numFmtId="0" fontId="2" fillId="0" borderId="7" xfId="0" applyFont="1" applyBorder="1"/>
    <xf numFmtId="10" fontId="0" fillId="0" borderId="0" xfId="0" applyNumberFormat="1"/>
    <xf numFmtId="0" fontId="2" fillId="0" borderId="8" xfId="0" applyFont="1" applyFill="1" applyBorder="1"/>
    <xf numFmtId="0" fontId="2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5" xfId="0" applyFont="1" applyBorder="1"/>
    <xf numFmtId="0" fontId="2" fillId="0" borderId="1" xfId="0" applyFont="1" applyBorder="1" applyAlignment="1">
      <alignment horizontal="centerContinuous" wrapText="1"/>
    </xf>
    <xf numFmtId="0" fontId="7" fillId="0" borderId="16" xfId="0" applyFont="1" applyBorder="1" applyAlignment="1">
      <alignment horizontal="centerContinuous" vertical="center" wrapText="1"/>
    </xf>
    <xf numFmtId="10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10" fontId="1" fillId="0" borderId="19" xfId="0" applyNumberFormat="1" applyFont="1" applyBorder="1" applyAlignment="1">
      <alignment horizontal="right"/>
    </xf>
    <xf numFmtId="10" fontId="1" fillId="0" borderId="3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10" fontId="1" fillId="0" borderId="11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10" fontId="1" fillId="0" borderId="14" xfId="0" applyNumberFormat="1" applyFont="1" applyBorder="1" applyAlignment="1">
      <alignment horizontal="right"/>
    </xf>
    <xf numFmtId="10" fontId="1" fillId="0" borderId="2" xfId="0" applyNumberFormat="1" applyFont="1" applyBorder="1" applyAlignment="1">
      <alignment horizontal="right"/>
    </xf>
    <xf numFmtId="3" fontId="6" fillId="0" borderId="22" xfId="0" applyNumberFormat="1" applyFont="1" applyBorder="1" applyAlignment="1">
      <alignment horizontal="right"/>
    </xf>
    <xf numFmtId="10" fontId="2" fillId="0" borderId="23" xfId="0" applyNumberFormat="1" applyFont="1" applyBorder="1" applyAlignment="1">
      <alignment horizontal="right"/>
    </xf>
    <xf numFmtId="10" fontId="2" fillId="0" borderId="24" xfId="0" applyNumberFormat="1" applyFont="1" applyBorder="1" applyAlignment="1">
      <alignment horizontal="right"/>
    </xf>
    <xf numFmtId="10" fontId="2" fillId="0" borderId="25" xfId="0" applyNumberFormat="1" applyFont="1" applyBorder="1" applyAlignment="1">
      <alignment horizontal="right"/>
    </xf>
    <xf numFmtId="3" fontId="6" fillId="0" borderId="25" xfId="0" applyNumberFormat="1" applyFont="1" applyBorder="1" applyAlignment="1">
      <alignment horizontal="right"/>
    </xf>
    <xf numFmtId="3" fontId="6" fillId="0" borderId="26" xfId="0" applyNumberFormat="1" applyFont="1" applyBorder="1" applyAlignment="1">
      <alignment horizontal="right"/>
    </xf>
    <xf numFmtId="0" fontId="2" fillId="0" borderId="27" xfId="0" applyFont="1" applyBorder="1" applyAlignment="1"/>
    <xf numFmtId="0" fontId="1" fillId="0" borderId="28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2" fillId="0" borderId="7" xfId="0" applyFont="1" applyBorder="1" applyAlignment="1"/>
    <xf numFmtId="0" fontId="1" fillId="0" borderId="21" xfId="0" applyNumberFormat="1" applyFont="1" applyBorder="1" applyAlignment="1">
      <alignment horizontal="right"/>
    </xf>
    <xf numFmtId="3" fontId="6" fillId="0" borderId="29" xfId="0" applyNumberFormat="1" applyFont="1" applyBorder="1" applyAlignment="1">
      <alignment horizontal="right"/>
    </xf>
    <xf numFmtId="10" fontId="1" fillId="0" borderId="0" xfId="0" applyNumberFormat="1" applyFont="1" applyBorder="1" applyAlignment="1">
      <alignment horizontal="right"/>
    </xf>
    <xf numFmtId="3" fontId="1" fillId="0" borderId="30" xfId="0" applyNumberFormat="1" applyFont="1" applyBorder="1" applyAlignment="1">
      <alignment horizontal="right"/>
    </xf>
    <xf numFmtId="10" fontId="1" fillId="0" borderId="10" xfId="0" applyNumberFormat="1" applyFont="1" applyBorder="1" applyAlignment="1">
      <alignment horizontal="right"/>
    </xf>
    <xf numFmtId="3" fontId="0" fillId="0" borderId="10" xfId="0" applyNumberFormat="1" applyBorder="1"/>
    <xf numFmtId="3" fontId="0" fillId="0" borderId="0" xfId="0" applyNumberFormat="1" applyBorder="1"/>
    <xf numFmtId="3" fontId="0" fillId="0" borderId="31" xfId="0" applyNumberFormat="1" applyBorder="1"/>
    <xf numFmtId="0" fontId="2" fillId="0" borderId="32" xfId="0" applyFont="1" applyBorder="1"/>
    <xf numFmtId="0" fontId="0" fillId="0" borderId="0" xfId="0" applyNumberFormat="1" applyBorder="1"/>
    <xf numFmtId="3" fontId="1" fillId="0" borderId="33" xfId="0" applyNumberFormat="1" applyFont="1" applyBorder="1" applyAlignment="1">
      <alignment horizontal="right"/>
    </xf>
    <xf numFmtId="3" fontId="0" fillId="0" borderId="34" xfId="0" applyNumberFormat="1" applyBorder="1"/>
    <xf numFmtId="0" fontId="1" fillId="0" borderId="0" xfId="0" applyNumberFormat="1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3" fontId="1" fillId="0" borderId="21" xfId="0" applyNumberFormat="1" applyFont="1" applyFill="1" applyBorder="1" applyAlignment="1">
      <alignment horizontal="right"/>
    </xf>
    <xf numFmtId="3" fontId="0" fillId="0" borderId="3" xfId="0" applyNumberFormat="1" applyBorder="1"/>
    <xf numFmtId="3" fontId="1" fillId="2" borderId="21" xfId="0" applyNumberFormat="1" applyFont="1" applyFill="1" applyBorder="1" applyAlignment="1">
      <alignment horizontal="right"/>
    </xf>
    <xf numFmtId="10" fontId="1" fillId="2" borderId="3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>
      <alignment horizontal="right"/>
    </xf>
    <xf numFmtId="3" fontId="0" fillId="0" borderId="2" xfId="0" applyNumberFormat="1" applyBorder="1"/>
    <xf numFmtId="3" fontId="0" fillId="0" borderId="35" xfId="0" applyNumberFormat="1" applyBorder="1"/>
    <xf numFmtId="0" fontId="2" fillId="0" borderId="1" xfId="0" applyFont="1" applyBorder="1" applyAlignment="1">
      <alignment horizontal="center" wrapText="1"/>
    </xf>
    <xf numFmtId="0" fontId="1" fillId="2" borderId="13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3" fontId="1" fillId="0" borderId="0" xfId="0" applyNumberFormat="1" applyFont="1" applyBorder="1"/>
    <xf numFmtId="3" fontId="4" fillId="0" borderId="5" xfId="0" applyNumberFormat="1" applyFont="1" applyBorder="1" applyAlignment="1">
      <alignment horizontal="centerContinuous" vertical="center" wrapText="1"/>
    </xf>
    <xf numFmtId="3" fontId="2" fillId="0" borderId="34" xfId="0" applyNumberFormat="1" applyFont="1" applyBorder="1" applyAlignment="1">
      <alignment horizontal="centerContinuous" wrapText="1"/>
    </xf>
    <xf numFmtId="3" fontId="0" fillId="0" borderId="0" xfId="0" applyNumberFormat="1"/>
    <xf numFmtId="3" fontId="4" fillId="0" borderId="6" xfId="0" applyNumberFormat="1" applyFont="1" applyBorder="1" applyAlignment="1">
      <alignment horizontal="centerContinuous" vertical="center" wrapText="1"/>
    </xf>
    <xf numFmtId="0" fontId="2" fillId="0" borderId="37" xfId="0" applyFont="1" applyBorder="1"/>
    <xf numFmtId="3" fontId="1" fillId="0" borderId="13" xfId="0" applyNumberFormat="1" applyFont="1" applyBorder="1" applyAlignment="1">
      <alignment horizontal="center"/>
    </xf>
    <xf numFmtId="3" fontId="0" fillId="0" borderId="4" xfId="0" applyNumberFormat="1" applyBorder="1"/>
    <xf numFmtId="0" fontId="0" fillId="0" borderId="34" xfId="0" applyNumberFormat="1" applyBorder="1"/>
    <xf numFmtId="0" fontId="0" fillId="0" borderId="13" xfId="0" applyNumberFormat="1" applyBorder="1"/>
    <xf numFmtId="0" fontId="0" fillId="0" borderId="0" xfId="0" applyNumberFormat="1" applyFill="1" applyBorder="1"/>
    <xf numFmtId="0" fontId="2" fillId="0" borderId="32" xfId="0" applyFont="1" applyBorder="1" applyAlignment="1"/>
    <xf numFmtId="0" fontId="1" fillId="0" borderId="0" xfId="0" applyFont="1" applyBorder="1" applyAlignment="1">
      <alignment horizontal="right"/>
    </xf>
    <xf numFmtId="3" fontId="8" fillId="0" borderId="38" xfId="0" applyNumberFormat="1" applyFont="1" applyBorder="1" applyAlignment="1">
      <alignment horizontal="right"/>
    </xf>
    <xf numFmtId="0" fontId="8" fillId="0" borderId="39" xfId="0" applyFont="1" applyBorder="1" applyAlignment="1">
      <alignment horizontal="right"/>
    </xf>
    <xf numFmtId="0" fontId="2" fillId="0" borderId="40" xfId="0" applyFont="1" applyBorder="1" applyAlignment="1"/>
    <xf numFmtId="0" fontId="1" fillId="0" borderId="41" xfId="0" applyFont="1" applyBorder="1" applyAlignment="1">
      <alignment horizontal="right"/>
    </xf>
    <xf numFmtId="10" fontId="1" fillId="0" borderId="42" xfId="0" applyNumberFormat="1" applyFont="1" applyBorder="1" applyAlignment="1">
      <alignment horizontal="right"/>
    </xf>
    <xf numFmtId="0" fontId="0" fillId="0" borderId="34" xfId="0" applyBorder="1"/>
    <xf numFmtId="0" fontId="2" fillId="0" borderId="43" xfId="0" applyFont="1" applyFill="1" applyBorder="1"/>
    <xf numFmtId="3" fontId="6" fillId="0" borderId="44" xfId="0" applyNumberFormat="1" applyFont="1" applyBorder="1" applyAlignment="1">
      <alignment horizontal="right"/>
    </xf>
    <xf numFmtId="10" fontId="2" fillId="0" borderId="45" xfId="0" applyNumberFormat="1" applyFont="1" applyBorder="1" applyAlignment="1">
      <alignment horizontal="right"/>
    </xf>
    <xf numFmtId="3" fontId="6" fillId="0" borderId="45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10" fontId="1" fillId="0" borderId="46" xfId="0" applyNumberFormat="1" applyFont="1" applyBorder="1" applyAlignment="1">
      <alignment horizontal="right"/>
    </xf>
    <xf numFmtId="10" fontId="1" fillId="0" borderId="47" xfId="0" applyNumberFormat="1" applyFont="1" applyBorder="1" applyAlignment="1">
      <alignment horizontal="right"/>
    </xf>
    <xf numFmtId="10" fontId="1" fillId="0" borderId="48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48" xfId="0" applyNumberFormat="1" applyFont="1" applyBorder="1" applyAlignment="1">
      <alignment horizontal="right"/>
    </xf>
    <xf numFmtId="0" fontId="2" fillId="0" borderId="49" xfId="0" applyFont="1" applyFill="1" applyBorder="1"/>
    <xf numFmtId="10" fontId="2" fillId="0" borderId="50" xfId="0" applyNumberFormat="1" applyFont="1" applyBorder="1" applyAlignment="1">
      <alignment horizontal="right"/>
    </xf>
    <xf numFmtId="3" fontId="6" fillId="0" borderId="51" xfId="0" applyNumberFormat="1" applyFont="1" applyBorder="1" applyAlignment="1">
      <alignment horizontal="right"/>
    </xf>
    <xf numFmtId="10" fontId="2" fillId="0" borderId="52" xfId="0" applyNumberFormat="1" applyFont="1" applyBorder="1" applyAlignment="1">
      <alignment horizontal="right"/>
    </xf>
    <xf numFmtId="3" fontId="6" fillId="0" borderId="53" xfId="0" applyNumberFormat="1" applyFont="1" applyBorder="1" applyAlignment="1">
      <alignment horizontal="right"/>
    </xf>
    <xf numFmtId="3" fontId="1" fillId="2" borderId="18" xfId="0" applyNumberFormat="1" applyFont="1" applyFill="1" applyBorder="1" applyAlignment="1">
      <alignment horizontal="right"/>
    </xf>
    <xf numFmtId="10" fontId="1" fillId="2" borderId="48" xfId="0" applyNumberFormat="1" applyFont="1" applyFill="1" applyBorder="1" applyAlignment="1">
      <alignment horizontal="right"/>
    </xf>
    <xf numFmtId="3" fontId="6" fillId="2" borderId="51" xfId="0" applyNumberFormat="1" applyFont="1" applyFill="1" applyBorder="1" applyAlignment="1">
      <alignment horizontal="right"/>
    </xf>
    <xf numFmtId="10" fontId="1" fillId="2" borderId="45" xfId="0" applyNumberFormat="1" applyFont="1" applyFill="1" applyBorder="1" applyAlignment="1">
      <alignment horizontal="right"/>
    </xf>
    <xf numFmtId="10" fontId="1" fillId="0" borderId="28" xfId="0" applyNumberFormat="1" applyFont="1" applyBorder="1" applyAlignment="1">
      <alignment horizontal="right"/>
    </xf>
    <xf numFmtId="0" fontId="2" fillId="0" borderId="49" xfId="0" applyFont="1" applyFill="1" applyBorder="1" applyAlignment="1">
      <alignment wrapText="1"/>
    </xf>
    <xf numFmtId="10" fontId="2" fillId="0" borderId="44" xfId="0" applyNumberFormat="1" applyFont="1" applyBorder="1" applyAlignment="1">
      <alignment horizontal="right"/>
    </xf>
    <xf numFmtId="3" fontId="6" fillId="0" borderId="54" xfId="0" applyNumberFormat="1" applyFont="1" applyBorder="1" applyAlignment="1">
      <alignment horizontal="right"/>
    </xf>
    <xf numFmtId="3" fontId="1" fillId="0" borderId="55" xfId="0" applyNumberFormat="1" applyFont="1" applyFill="1" applyBorder="1" applyAlignment="1">
      <alignment horizontal="right" wrapText="1"/>
    </xf>
    <xf numFmtId="0" fontId="0" fillId="0" borderId="0" xfId="0" quotePrefix="1" applyNumberFormat="1"/>
    <xf numFmtId="0" fontId="1" fillId="0" borderId="56" xfId="0" applyFont="1" applyBorder="1" applyAlignment="1"/>
    <xf numFmtId="3" fontId="8" fillId="0" borderId="34" xfId="0" applyNumberFormat="1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3" fontId="1" fillId="0" borderId="3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2" borderId="21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3" fillId="0" borderId="30" xfId="0" applyFont="1" applyFill="1" applyBorder="1" applyAlignment="1">
      <alignment wrapText="1"/>
    </xf>
    <xf numFmtId="3" fontId="1" fillId="0" borderId="57" xfId="0" applyNumberFormat="1" applyFont="1" applyBorder="1" applyAlignment="1">
      <alignment horizontal="right"/>
    </xf>
    <xf numFmtId="3" fontId="1" fillId="0" borderId="58" xfId="0" applyNumberFormat="1" applyFont="1" applyBorder="1" applyAlignment="1">
      <alignment horizontal="right"/>
    </xf>
    <xf numFmtId="3" fontId="1" fillId="0" borderId="59" xfId="0" applyNumberFormat="1" applyFont="1" applyBorder="1" applyAlignment="1">
      <alignment horizontal="right"/>
    </xf>
    <xf numFmtId="3" fontId="6" fillId="0" borderId="60" xfId="0" applyNumberFormat="1" applyFont="1" applyBorder="1" applyAlignment="1">
      <alignment horizontal="right"/>
    </xf>
    <xf numFmtId="3" fontId="0" fillId="0" borderId="61" xfId="0" quotePrefix="1" applyNumberFormat="1" applyBorder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quotePrefix="1" applyFont="1"/>
    <xf numFmtId="0" fontId="1" fillId="0" borderId="10" xfId="0" applyFont="1" applyBorder="1" applyAlignment="1">
      <alignment wrapText="1"/>
    </xf>
    <xf numFmtId="0" fontId="0" fillId="0" borderId="10" xfId="0" applyBorder="1"/>
    <xf numFmtId="0" fontId="2" fillId="0" borderId="71" xfId="0" applyFont="1" applyBorder="1"/>
    <xf numFmtId="0" fontId="1" fillId="0" borderId="0" xfId="0" applyFont="1" applyFill="1" applyAlignment="1">
      <alignment wrapText="1"/>
    </xf>
    <xf numFmtId="0" fontId="2" fillId="3" borderId="32" xfId="0" applyFont="1" applyFill="1" applyBorder="1"/>
    <xf numFmtId="0" fontId="0" fillId="3" borderId="34" xfId="0" applyNumberFormat="1" applyFill="1" applyBorder="1"/>
    <xf numFmtId="10" fontId="1" fillId="3" borderId="3" xfId="0" applyNumberFormat="1" applyFont="1" applyFill="1" applyBorder="1" applyAlignment="1">
      <alignment horizontal="right"/>
    </xf>
    <xf numFmtId="3" fontId="0" fillId="3" borderId="61" xfId="0" quotePrefix="1" applyNumberFormat="1" applyFill="1" applyBorder="1"/>
    <xf numFmtId="0" fontId="2" fillId="3" borderId="7" xfId="0" applyFont="1" applyFill="1" applyBorder="1"/>
    <xf numFmtId="3" fontId="0" fillId="3" borderId="0" xfId="0" applyNumberFormat="1" applyFill="1" applyBorder="1"/>
    <xf numFmtId="10" fontId="1" fillId="3" borderId="17" xfId="0" applyNumberFormat="1" applyFont="1" applyFill="1" applyBorder="1" applyAlignment="1">
      <alignment horizontal="right"/>
    </xf>
    <xf numFmtId="10" fontId="1" fillId="3" borderId="19" xfId="0" applyNumberFormat="1" applyFont="1" applyFill="1" applyBorder="1" applyAlignment="1">
      <alignment horizontal="right"/>
    </xf>
    <xf numFmtId="3" fontId="1" fillId="3" borderId="20" xfId="0" applyNumberFormat="1" applyFont="1" applyFill="1" applyBorder="1" applyAlignment="1">
      <alignment horizontal="right"/>
    </xf>
    <xf numFmtId="3" fontId="0" fillId="3" borderId="31" xfId="0" applyNumberFormat="1" applyFill="1" applyBorder="1"/>
    <xf numFmtId="0" fontId="0" fillId="3" borderId="0" xfId="0" applyNumberFormat="1" applyFill="1" applyBorder="1"/>
    <xf numFmtId="3" fontId="1" fillId="3" borderId="58" xfId="0" applyNumberFormat="1" applyFont="1" applyFill="1" applyBorder="1" applyAlignment="1">
      <alignment horizontal="right"/>
    </xf>
    <xf numFmtId="3" fontId="1" fillId="3" borderId="0" xfId="0" applyNumberFormat="1" applyFont="1" applyFill="1" applyBorder="1" applyAlignment="1">
      <alignment horizontal="right"/>
    </xf>
    <xf numFmtId="3" fontId="1" fillId="4" borderId="21" xfId="0" applyNumberFormat="1" applyFont="1" applyFill="1" applyBorder="1" applyAlignment="1">
      <alignment horizontal="right"/>
    </xf>
    <xf numFmtId="10" fontId="1" fillId="4" borderId="3" xfId="0" applyNumberFormat="1" applyFont="1" applyFill="1" applyBorder="1" applyAlignment="1">
      <alignment horizontal="right"/>
    </xf>
    <xf numFmtId="3" fontId="0" fillId="3" borderId="3" xfId="0" applyNumberFormat="1" applyFill="1" applyBorder="1"/>
    <xf numFmtId="3" fontId="0" fillId="3" borderId="34" xfId="0" applyNumberFormat="1" applyFill="1" applyBorder="1"/>
    <xf numFmtId="10" fontId="1" fillId="3" borderId="0" xfId="0" applyNumberFormat="1" applyFont="1" applyFill="1" applyBorder="1" applyAlignment="1">
      <alignment horizontal="right"/>
    </xf>
    <xf numFmtId="3" fontId="1" fillId="3" borderId="30" xfId="0" applyNumberFormat="1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center" wrapText="1"/>
    </xf>
    <xf numFmtId="3" fontId="1" fillId="0" borderId="39" xfId="0" applyNumberFormat="1" applyFont="1" applyBorder="1" applyAlignment="1">
      <alignment horizontal="center" wrapText="1"/>
    </xf>
    <xf numFmtId="0" fontId="2" fillId="0" borderId="62" xfId="0" applyFont="1" applyBorder="1" applyAlignment="1"/>
    <xf numFmtId="0" fontId="1" fillId="0" borderId="63" xfId="0" applyFont="1" applyBorder="1" applyAlignment="1"/>
    <xf numFmtId="0" fontId="7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2" fillId="0" borderId="64" xfId="0" applyFont="1" applyBorder="1" applyAlignment="1"/>
    <xf numFmtId="0" fontId="2" fillId="0" borderId="15" xfId="0" applyFont="1" applyBorder="1" applyAlignment="1"/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5" xfId="0" applyFont="1" applyBorder="1" applyAlignment="1"/>
    <xf numFmtId="0" fontId="4" fillId="0" borderId="6" xfId="0" applyFont="1" applyBorder="1" applyAlignment="1"/>
    <xf numFmtId="0" fontId="2" fillId="0" borderId="69" xfId="0" applyFont="1" applyBorder="1" applyAlignment="1">
      <alignment horizontal="center"/>
    </xf>
    <xf numFmtId="0" fontId="2" fillId="0" borderId="6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69" xfId="0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70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7" workbookViewId="0">
      <selection activeCell="G22" sqref="G22"/>
    </sheetView>
  </sheetViews>
  <sheetFormatPr defaultRowHeight="13.2" x14ac:dyDescent="0.25"/>
  <cols>
    <col min="1" max="1" width="72.88671875" customWidth="1"/>
    <col min="2" max="2" width="76.21875" customWidth="1"/>
  </cols>
  <sheetData>
    <row r="1" spans="1:2" ht="13.8" thickBot="1" x14ac:dyDescent="0.3">
      <c r="A1" s="139" t="s">
        <v>87</v>
      </c>
      <c r="B1" s="139" t="s">
        <v>86</v>
      </c>
    </row>
    <row r="2" spans="1:2" ht="13.8" thickTop="1" x14ac:dyDescent="0.25"/>
    <row r="3" spans="1:2" x14ac:dyDescent="0.25">
      <c r="A3" t="s">
        <v>96</v>
      </c>
    </row>
    <row r="4" spans="1:2" x14ac:dyDescent="0.25">
      <c r="A4" s="136" t="s">
        <v>103</v>
      </c>
    </row>
    <row r="6" spans="1:2" ht="13.8" thickBot="1" x14ac:dyDescent="0.3">
      <c r="A6" s="138"/>
      <c r="B6" s="138"/>
    </row>
    <row r="8" spans="1:2" ht="39.6" x14ac:dyDescent="0.25">
      <c r="A8" s="135" t="s">
        <v>85</v>
      </c>
      <c r="B8" s="134" t="str">
        <f>A8&amp;A4&amp;A9</f>
        <v>Number and Percent of Total Population with Active Status (Status 1, 2 &amp; 8)
Who Are In Developmental Centers (Status 8) as of June 2016
(Based on CMF Status Codes)</v>
      </c>
    </row>
    <row r="9" spans="1:2" ht="26.4" x14ac:dyDescent="0.25">
      <c r="A9" s="135" t="s">
        <v>84</v>
      </c>
    </row>
    <row r="10" spans="1:2" ht="13.8" thickBot="1" x14ac:dyDescent="0.3">
      <c r="A10" s="137"/>
      <c r="B10" s="138"/>
    </row>
    <row r="12" spans="1:2" ht="37.799999999999997" customHeight="1" x14ac:dyDescent="0.25">
      <c r="A12" s="135" t="s">
        <v>88</v>
      </c>
      <c r="B12" s="135" t="str">
        <f>A12&amp;A4</f>
        <v>Children* Residing with Families                                                                                                                                                     *Individuals Under Age 18 with Status 1 or 2 on CMF as of June 2016</v>
      </c>
    </row>
    <row r="13" spans="1:2" ht="13.8" thickBot="1" x14ac:dyDescent="0.3">
      <c r="A13" s="138"/>
      <c r="B13" s="138"/>
    </row>
    <row r="15" spans="1:2" ht="37.799999999999997" customHeight="1" x14ac:dyDescent="0.25">
      <c r="A15" s="135" t="s">
        <v>89</v>
      </c>
      <c r="B15" s="135" t="str">
        <f>A15&amp;A4</f>
        <v>Adults* Residing in Home Settings                                                                                                                                                                                           *Individuals Ages 18 and Over with Status 2 on CMF as of June 2016</v>
      </c>
    </row>
    <row r="16" spans="1:2" ht="13.8" thickBot="1" x14ac:dyDescent="0.3">
      <c r="A16" s="138"/>
      <c r="B16" s="138"/>
    </row>
    <row r="18" spans="1:2" ht="39.6" x14ac:dyDescent="0.25">
      <c r="A18" s="135" t="s">
        <v>90</v>
      </c>
      <c r="B18" s="135" t="str">
        <f>A18&amp;$A$4</f>
        <v>Adults Residing in an Independent Living Setting
Based on Individuals Ages 18 and Over with Status 2
on CMF as of June 2016</v>
      </c>
    </row>
    <row r="19" spans="1:2" ht="13.8" thickBot="1" x14ac:dyDescent="0.3">
      <c r="A19" s="138"/>
      <c r="B19" s="138"/>
    </row>
    <row r="21" spans="1:2" ht="39.6" x14ac:dyDescent="0.25">
      <c r="A21" s="135" t="s">
        <v>100</v>
      </c>
      <c r="B21" s="135" t="str">
        <f>A21&amp;$A$4</f>
        <v>Adults Residing in an Adult Family Home Agency Home
Based on Individuals Ages 18 and Over with Status 2
on CMF as of June 2016</v>
      </c>
    </row>
    <row r="22" spans="1:2" ht="13.8" thickBot="1" x14ac:dyDescent="0.3">
      <c r="A22" s="138"/>
      <c r="B22" s="138"/>
    </row>
    <row r="24" spans="1:2" ht="39.6" x14ac:dyDescent="0.25">
      <c r="A24" s="135" t="s">
        <v>91</v>
      </c>
      <c r="B24" s="140" t="str">
        <f>A24&amp;$A$4</f>
        <v>Adults Residing in the Home of a Parent or Guardian
Based on Individuals Ages 18 and Over with Status 2
on CMF as of June 2016</v>
      </c>
    </row>
    <row r="25" spans="1:2" ht="13.8" thickBot="1" x14ac:dyDescent="0.3">
      <c r="A25" s="138"/>
      <c r="B25" s="138"/>
    </row>
    <row r="26" spans="1:2" x14ac:dyDescent="0.25">
      <c r="A26" s="3"/>
      <c r="B26" s="3"/>
    </row>
    <row r="27" spans="1:2" ht="39.6" x14ac:dyDescent="0.25">
      <c r="A27" s="135" t="s">
        <v>92</v>
      </c>
      <c r="B27" s="135" t="str">
        <f>A27&amp;$A$4</f>
        <v>Adults Residing in a Supported Living Setting
Based on Individuals Ages 18 and Over with Status 2
on CMF as of June 2016</v>
      </c>
    </row>
    <row r="28" spans="1:2" ht="13.8" thickBot="1" x14ac:dyDescent="0.3">
      <c r="A28" s="138"/>
      <c r="B28" s="138"/>
    </row>
    <row r="30" spans="1:2" ht="26.4" x14ac:dyDescent="0.25">
      <c r="A30" s="135" t="s">
        <v>93</v>
      </c>
      <c r="B30" s="135" t="str">
        <f>A30&amp;$A$4</f>
        <v>Children* Residing in Facilities with Seven or More Beds (Excluding DCs)                                                                                                                         *Individuals Under Age 18 with Status 1 or 2 on CMF as of June 2016</v>
      </c>
    </row>
    <row r="31" spans="1:2" ht="13.8" thickBot="1" x14ac:dyDescent="0.3">
      <c r="A31" s="138"/>
      <c r="B31" s="138"/>
    </row>
    <row r="33" spans="1:2" ht="26.4" x14ac:dyDescent="0.25">
      <c r="A33" s="135" t="s">
        <v>94</v>
      </c>
      <c r="B33" s="135" t="str">
        <f>A33&amp;$A$4</f>
        <v>Adults* Residing in Facilities with Seven or More Beds (Excluding DCs)                                                                                                                         *Individuals Ages 18 and Over with Status 2 on CMF as of June 2016</v>
      </c>
    </row>
    <row r="34" spans="1:2" ht="13.8" thickBot="1" x14ac:dyDescent="0.3">
      <c r="A34" s="138"/>
      <c r="B34" s="138"/>
    </row>
    <row r="36" spans="1:2" ht="26.4" x14ac:dyDescent="0.25">
      <c r="A36" s="135" t="s">
        <v>97</v>
      </c>
      <c r="B36" s="135" t="str">
        <f>A36&amp;$A$4&amp;A37</f>
        <v>Individuals with Status 2 on CMF as of June 2016
with Current CDER*</v>
      </c>
    </row>
    <row r="37" spans="1:2" ht="26.4" x14ac:dyDescent="0.25">
      <c r="A37" s="135" t="s">
        <v>98</v>
      </c>
      <c r="B37" s="135"/>
    </row>
    <row r="38" spans="1:2" ht="13.8" thickBot="1" x14ac:dyDescent="0.3">
      <c r="A38" s="138"/>
      <c r="B38" s="138"/>
    </row>
    <row r="40" spans="1:2" ht="26.4" x14ac:dyDescent="0.25">
      <c r="A40" s="135" t="s">
        <v>95</v>
      </c>
      <c r="B40" s="135" t="str">
        <f>A40&amp;$A$4</f>
        <v>Duration in Intake Status (Status 0) for Individuals Ages 3 and Over                                                              Based on CMF as of June 2016</v>
      </c>
    </row>
    <row r="41" spans="1:2" ht="13.8" thickBot="1" x14ac:dyDescent="0.3">
      <c r="A41" s="138"/>
      <c r="B41" s="138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A15" sqref="A15:J15"/>
    </sheetView>
  </sheetViews>
  <sheetFormatPr defaultRowHeight="13.2" x14ac:dyDescent="0.25"/>
  <cols>
    <col min="1" max="1" width="23" customWidth="1"/>
    <col min="2" max="9" width="9.77734375" customWidth="1"/>
    <col min="10" max="10" width="15.21875" customWidth="1"/>
  </cols>
  <sheetData>
    <row r="1" spans="1:10" ht="39.9" customHeight="1" thickTop="1" x14ac:dyDescent="0.25">
      <c r="A1" s="164" t="str">
        <f>'Date for Titles'!B33</f>
        <v>Adults* Residing in Facilities with Seven or More Beds (Excluding DCs)                                                                                                                         *Individuals Ages 18 and Over with Status 2 on CMF as of June 2016</v>
      </c>
      <c r="B1" s="180"/>
      <c r="C1" s="180"/>
      <c r="D1" s="180"/>
      <c r="E1" s="180"/>
      <c r="F1" s="180"/>
      <c r="G1" s="180"/>
      <c r="H1" s="180"/>
      <c r="I1" s="180"/>
      <c r="J1" s="181"/>
    </row>
    <row r="2" spans="1:10" ht="15.9" customHeight="1" x14ac:dyDescent="0.25">
      <c r="A2" s="167" t="s">
        <v>0</v>
      </c>
      <c r="B2" s="176" t="s">
        <v>60</v>
      </c>
      <c r="C2" s="170"/>
      <c r="D2" s="171" t="s">
        <v>61</v>
      </c>
      <c r="E2" s="170"/>
      <c r="F2" s="176" t="s">
        <v>62</v>
      </c>
      <c r="G2" s="172"/>
      <c r="H2" s="169" t="s">
        <v>68</v>
      </c>
      <c r="I2" s="173"/>
      <c r="J2" s="2" t="s">
        <v>45</v>
      </c>
    </row>
    <row r="3" spans="1:10" ht="17.399999999999999" customHeight="1" thickBot="1" x14ac:dyDescent="0.3">
      <c r="A3" s="168"/>
      <c r="B3" s="17" t="s">
        <v>33</v>
      </c>
      <c r="C3" s="18" t="s">
        <v>34</v>
      </c>
      <c r="D3" s="20" t="s">
        <v>33</v>
      </c>
      <c r="E3" s="18" t="s">
        <v>34</v>
      </c>
      <c r="F3" s="17" t="s">
        <v>33</v>
      </c>
      <c r="G3" s="21" t="s">
        <v>34</v>
      </c>
      <c r="H3" s="19" t="s">
        <v>33</v>
      </c>
      <c r="I3" s="22" t="s">
        <v>34</v>
      </c>
      <c r="J3" s="4" t="s">
        <v>46</v>
      </c>
    </row>
    <row r="4" spans="1:10" hidden="1" x14ac:dyDescent="0.25">
      <c r="A4" s="46"/>
      <c r="B4" s="119" t="s">
        <v>5</v>
      </c>
      <c r="C4" s="120"/>
      <c r="D4" s="119" t="s">
        <v>5</v>
      </c>
      <c r="E4" s="120"/>
      <c r="F4" s="119" t="s">
        <v>5</v>
      </c>
      <c r="G4" s="121"/>
      <c r="H4" s="122"/>
      <c r="I4" s="123"/>
      <c r="J4" s="5" t="s">
        <v>5</v>
      </c>
    </row>
    <row r="5" spans="1:10" ht="15" customHeight="1" x14ac:dyDescent="0.25">
      <c r="A5" s="46" t="s">
        <v>7</v>
      </c>
      <c r="B5" s="45">
        <v>203</v>
      </c>
      <c r="C5" s="26">
        <f>+B5/J5</f>
        <v>1.7676767676767676E-2</v>
      </c>
      <c r="D5" s="45">
        <v>46</v>
      </c>
      <c r="E5" s="26">
        <f>+D5/J5</f>
        <v>4.0055729710902124E-3</v>
      </c>
      <c r="F5" s="45">
        <v>102</v>
      </c>
      <c r="G5" s="28">
        <f>+F5/J5</f>
        <v>8.881922675026124E-3</v>
      </c>
      <c r="H5" s="30">
        <f>SUM(F5,D5,B5)</f>
        <v>351</v>
      </c>
      <c r="I5" s="29">
        <f>+H5/J5</f>
        <v>3.0564263322884012E-2</v>
      </c>
      <c r="J5" s="98">
        <v>11484</v>
      </c>
    </row>
    <row r="6" spans="1:10" ht="15" customHeight="1" x14ac:dyDescent="0.25">
      <c r="A6" s="46" t="s">
        <v>8</v>
      </c>
      <c r="B6" s="53">
        <v>14</v>
      </c>
      <c r="C6" s="26">
        <f>+B6/J6</f>
        <v>1.5100852119512458E-3</v>
      </c>
      <c r="D6" s="53">
        <v>0</v>
      </c>
      <c r="E6" s="26">
        <f>+D6/J6</f>
        <v>0</v>
      </c>
      <c r="F6" s="53">
        <v>64</v>
      </c>
      <c r="G6" s="28">
        <f>+F6/J6</f>
        <v>6.9032466832056952E-3</v>
      </c>
      <c r="H6" s="30">
        <f>SUM(F6,D6,B6)</f>
        <v>78</v>
      </c>
      <c r="I6" s="29">
        <f>+H6/J6</f>
        <v>8.4133318951569412E-3</v>
      </c>
      <c r="J6" s="54">
        <v>9271</v>
      </c>
    </row>
    <row r="7" spans="1:10" ht="15" customHeight="1" x14ac:dyDescent="0.25">
      <c r="A7" s="46" t="s">
        <v>9</v>
      </c>
      <c r="B7" s="53">
        <v>201</v>
      </c>
      <c r="C7" s="26">
        <f>+B7/J7</f>
        <v>1.9789307866496013E-2</v>
      </c>
      <c r="D7" s="53">
        <v>5</v>
      </c>
      <c r="E7" s="26">
        <f>+D7/J7</f>
        <v>4.9227133996258734E-4</v>
      </c>
      <c r="F7" s="53">
        <v>77</v>
      </c>
      <c r="G7" s="28">
        <f>+F7/J7</f>
        <v>7.5809786354238459E-3</v>
      </c>
      <c r="H7" s="30">
        <f t="shared" ref="H7:H25" si="0">SUM(F7,D7,B7)</f>
        <v>283</v>
      </c>
      <c r="I7" s="29">
        <f>+H7/J7</f>
        <v>2.7862557841882445E-2</v>
      </c>
      <c r="J7" s="54">
        <v>10157</v>
      </c>
    </row>
    <row r="8" spans="1:10" ht="15" customHeight="1" x14ac:dyDescent="0.25">
      <c r="A8" s="13" t="s">
        <v>10</v>
      </c>
      <c r="B8" s="53">
        <v>5</v>
      </c>
      <c r="C8" s="26">
        <f>+B8/J8</f>
        <v>9.7200622083981343E-4</v>
      </c>
      <c r="D8" s="53">
        <v>3</v>
      </c>
      <c r="E8" s="26">
        <f>+D8/J8</f>
        <v>5.8320373250388808E-4</v>
      </c>
      <c r="F8" s="53">
        <v>26</v>
      </c>
      <c r="G8" s="28">
        <f>+F8/J8</f>
        <v>5.0544323483670299E-3</v>
      </c>
      <c r="H8" s="30">
        <f t="shared" si="0"/>
        <v>34</v>
      </c>
      <c r="I8" s="29">
        <f>+H8/J8</f>
        <v>6.6096423017107308E-3</v>
      </c>
      <c r="J8" s="54">
        <v>5144</v>
      </c>
    </row>
    <row r="9" spans="1:10" ht="15" customHeight="1" x14ac:dyDescent="0.25">
      <c r="A9" s="13" t="s">
        <v>11</v>
      </c>
      <c r="B9" s="53">
        <v>65</v>
      </c>
      <c r="C9" s="26">
        <f>+B9/J9</f>
        <v>1.488095238095238E-2</v>
      </c>
      <c r="D9" s="53">
        <v>0</v>
      </c>
      <c r="E9" s="26">
        <f>+D9/J9</f>
        <v>0</v>
      </c>
      <c r="F9" s="53">
        <v>16</v>
      </c>
      <c r="G9" s="28">
        <f>+F9/J9</f>
        <v>3.663003663003663E-3</v>
      </c>
      <c r="H9" s="30">
        <f t="shared" si="0"/>
        <v>81</v>
      </c>
      <c r="I9" s="29">
        <f>+H9/J9</f>
        <v>1.8543956043956044E-2</v>
      </c>
      <c r="J9" s="54">
        <v>4368</v>
      </c>
    </row>
    <row r="10" spans="1:10" ht="15" customHeight="1" x14ac:dyDescent="0.25">
      <c r="A10" s="13" t="s">
        <v>12</v>
      </c>
      <c r="B10" s="53">
        <v>135</v>
      </c>
      <c r="C10" s="26">
        <f t="shared" ref="C10:C25" si="1">+B10/J10</f>
        <v>2.5738798856053385E-2</v>
      </c>
      <c r="D10" s="53">
        <v>8</v>
      </c>
      <c r="E10" s="26">
        <f t="shared" ref="E10:E23" si="2">+D10/J10</f>
        <v>1.525262154432793E-3</v>
      </c>
      <c r="F10" s="53">
        <v>41</v>
      </c>
      <c r="G10" s="28">
        <f t="shared" ref="G10:G23" si="3">+F10/J10</f>
        <v>7.8169685414680654E-3</v>
      </c>
      <c r="H10" s="30">
        <f t="shared" si="0"/>
        <v>184</v>
      </c>
      <c r="I10" s="29">
        <f t="shared" ref="I10:I23" si="4">+H10/J10</f>
        <v>3.5081029551954239E-2</v>
      </c>
      <c r="J10" s="54">
        <v>5245</v>
      </c>
    </row>
    <row r="11" spans="1:10" ht="15" customHeight="1" x14ac:dyDescent="0.25">
      <c r="A11" s="13" t="s">
        <v>13</v>
      </c>
      <c r="B11" s="53">
        <v>17</v>
      </c>
      <c r="C11" s="26">
        <f>+B11/J11</f>
        <v>2.8513921502851393E-3</v>
      </c>
      <c r="D11" s="53">
        <v>13</v>
      </c>
      <c r="E11" s="26">
        <f>+D11/J11</f>
        <v>2.1804763502180475E-3</v>
      </c>
      <c r="F11" s="53">
        <v>49</v>
      </c>
      <c r="G11" s="28">
        <f>+F11/J11</f>
        <v>8.2187185508218723E-3</v>
      </c>
      <c r="H11" s="30">
        <f t="shared" si="0"/>
        <v>79</v>
      </c>
      <c r="I11" s="29">
        <f>+H11/J11</f>
        <v>1.3250587051325058E-2</v>
      </c>
      <c r="J11" s="54">
        <v>5962</v>
      </c>
    </row>
    <row r="12" spans="1:10" ht="15" customHeight="1" x14ac:dyDescent="0.25">
      <c r="A12" s="13" t="s">
        <v>14</v>
      </c>
      <c r="B12" s="53">
        <v>83</v>
      </c>
      <c r="C12" s="26">
        <f>+B12/J12</f>
        <v>5.1036094201561827E-3</v>
      </c>
      <c r="D12" s="53">
        <v>58</v>
      </c>
      <c r="E12" s="26">
        <f>+D12/J12</f>
        <v>3.5663776670970915E-3</v>
      </c>
      <c r="F12" s="53">
        <v>87</v>
      </c>
      <c r="G12" s="28">
        <f>+F12/J12</f>
        <v>5.349566500645637E-3</v>
      </c>
      <c r="H12" s="30">
        <f t="shared" si="0"/>
        <v>228</v>
      </c>
      <c r="I12" s="29">
        <f>+H12/J12</f>
        <v>1.4019553587898912E-2</v>
      </c>
      <c r="J12" s="54">
        <v>16263</v>
      </c>
    </row>
    <row r="13" spans="1:10" ht="15" customHeight="1" x14ac:dyDescent="0.25">
      <c r="A13" s="13" t="s">
        <v>15</v>
      </c>
      <c r="B13" s="53">
        <v>20</v>
      </c>
      <c r="C13" s="26">
        <f t="shared" si="1"/>
        <v>4.6750818139317434E-3</v>
      </c>
      <c r="D13" s="53">
        <v>2</v>
      </c>
      <c r="E13" s="26">
        <f t="shared" si="2"/>
        <v>4.675081813931744E-4</v>
      </c>
      <c r="F13" s="53">
        <v>31</v>
      </c>
      <c r="G13" s="28">
        <f t="shared" si="3"/>
        <v>7.246376811594203E-3</v>
      </c>
      <c r="H13" s="30">
        <f t="shared" si="0"/>
        <v>53</v>
      </c>
      <c r="I13" s="29">
        <f t="shared" si="4"/>
        <v>1.2388966806919121E-2</v>
      </c>
      <c r="J13" s="54">
        <v>4278</v>
      </c>
    </row>
    <row r="14" spans="1:10" ht="15" customHeight="1" x14ac:dyDescent="0.25">
      <c r="A14" s="13" t="s">
        <v>16</v>
      </c>
      <c r="B14" s="53">
        <v>164</v>
      </c>
      <c r="C14" s="26">
        <f t="shared" si="1"/>
        <v>4.0806170689226179E-2</v>
      </c>
      <c r="D14" s="53">
        <v>78</v>
      </c>
      <c r="E14" s="26">
        <f t="shared" si="2"/>
        <v>1.9407812888778304E-2</v>
      </c>
      <c r="F14" s="53">
        <v>69</v>
      </c>
      <c r="G14" s="28">
        <f t="shared" si="3"/>
        <v>1.7168449863150036E-2</v>
      </c>
      <c r="H14" s="30">
        <f t="shared" si="0"/>
        <v>311</v>
      </c>
      <c r="I14" s="29">
        <f t="shared" si="4"/>
        <v>7.7382433441154516E-2</v>
      </c>
      <c r="J14" s="54">
        <v>4019</v>
      </c>
    </row>
    <row r="15" spans="1:10" ht="15" customHeight="1" x14ac:dyDescent="0.25">
      <c r="A15" s="145" t="s">
        <v>17</v>
      </c>
      <c r="B15" s="146">
        <v>14</v>
      </c>
      <c r="C15" s="147">
        <f>+B15/J15</f>
        <v>2.8146361077603537E-3</v>
      </c>
      <c r="D15" s="146">
        <v>15</v>
      </c>
      <c r="E15" s="147">
        <f>+D15/J15</f>
        <v>3.0156815440289505E-3</v>
      </c>
      <c r="F15" s="146">
        <v>48</v>
      </c>
      <c r="G15" s="148">
        <f>+F15/J15</f>
        <v>9.6501809408926411E-3</v>
      </c>
      <c r="H15" s="149">
        <f t="shared" si="0"/>
        <v>77</v>
      </c>
      <c r="I15" s="143">
        <f>+H15/J15</f>
        <v>1.5480498592681946E-2</v>
      </c>
      <c r="J15" s="150">
        <v>4974</v>
      </c>
    </row>
    <row r="16" spans="1:10" ht="15" customHeight="1" x14ac:dyDescent="0.25">
      <c r="A16" s="13" t="s">
        <v>18</v>
      </c>
      <c r="B16" s="53">
        <v>90</v>
      </c>
      <c r="C16" s="26">
        <f t="shared" si="1"/>
        <v>8.974870362983646E-3</v>
      </c>
      <c r="D16" s="53">
        <v>120</v>
      </c>
      <c r="E16" s="26">
        <f t="shared" si="2"/>
        <v>1.1966493817311527E-2</v>
      </c>
      <c r="F16" s="53">
        <v>68</v>
      </c>
      <c r="G16" s="28">
        <f t="shared" si="3"/>
        <v>6.7810131631431993E-3</v>
      </c>
      <c r="H16" s="30">
        <f t="shared" si="0"/>
        <v>278</v>
      </c>
      <c r="I16" s="29">
        <f t="shared" si="4"/>
        <v>2.7722377343438371E-2</v>
      </c>
      <c r="J16" s="54">
        <v>10028</v>
      </c>
    </row>
    <row r="17" spans="1:10" ht="15" customHeight="1" x14ac:dyDescent="0.25">
      <c r="A17" s="13" t="s">
        <v>19</v>
      </c>
      <c r="B17" s="53">
        <v>151</v>
      </c>
      <c r="C17" s="26">
        <f t="shared" si="1"/>
        <v>1.4890050290898333E-2</v>
      </c>
      <c r="D17" s="53">
        <v>111</v>
      </c>
      <c r="E17" s="26">
        <f t="shared" si="2"/>
        <v>1.0945666107878907E-2</v>
      </c>
      <c r="F17" s="53">
        <v>91</v>
      </c>
      <c r="G17" s="28">
        <f t="shared" si="3"/>
        <v>8.9734740163691946E-3</v>
      </c>
      <c r="H17" s="30">
        <f t="shared" si="0"/>
        <v>353</v>
      </c>
      <c r="I17" s="29">
        <f t="shared" si="4"/>
        <v>3.4809190415146435E-2</v>
      </c>
      <c r="J17" s="54">
        <v>10141</v>
      </c>
    </row>
    <row r="18" spans="1:10" ht="15" customHeight="1" x14ac:dyDescent="0.25">
      <c r="A18" s="13" t="s">
        <v>20</v>
      </c>
      <c r="B18" s="53">
        <v>16</v>
      </c>
      <c r="C18" s="26">
        <f t="shared" si="1"/>
        <v>7.5865339023233761E-3</v>
      </c>
      <c r="D18" s="53">
        <v>0</v>
      </c>
      <c r="E18" s="26">
        <f t="shared" si="2"/>
        <v>0</v>
      </c>
      <c r="F18" s="53">
        <v>18</v>
      </c>
      <c r="G18" s="28">
        <f t="shared" si="3"/>
        <v>8.5348506401137988E-3</v>
      </c>
      <c r="H18" s="30">
        <f t="shared" si="0"/>
        <v>34</v>
      </c>
      <c r="I18" s="29">
        <f t="shared" si="4"/>
        <v>1.6121384542437174E-2</v>
      </c>
      <c r="J18" s="54">
        <v>2109</v>
      </c>
    </row>
    <row r="19" spans="1:10" ht="15" customHeight="1" x14ac:dyDescent="0.25">
      <c r="A19" s="13" t="s">
        <v>21</v>
      </c>
      <c r="B19" s="53">
        <v>94</v>
      </c>
      <c r="C19" s="26">
        <f t="shared" si="1"/>
        <v>1.1505507955936353E-2</v>
      </c>
      <c r="D19" s="53">
        <v>19</v>
      </c>
      <c r="E19" s="26">
        <f t="shared" si="2"/>
        <v>2.3255813953488372E-3</v>
      </c>
      <c r="F19" s="53">
        <v>36</v>
      </c>
      <c r="G19" s="28">
        <f t="shared" si="3"/>
        <v>4.4063647490820076E-3</v>
      </c>
      <c r="H19" s="30">
        <f t="shared" si="0"/>
        <v>149</v>
      </c>
      <c r="I19" s="29">
        <f t="shared" si="4"/>
        <v>1.8237454100367197E-2</v>
      </c>
      <c r="J19" s="54">
        <v>8170</v>
      </c>
    </row>
    <row r="20" spans="1:10" ht="15" customHeight="1" x14ac:dyDescent="0.25">
      <c r="A20" s="13" t="s">
        <v>22</v>
      </c>
      <c r="B20" s="53">
        <v>117</v>
      </c>
      <c r="C20" s="26">
        <f t="shared" si="1"/>
        <v>9.6320079031859719E-3</v>
      </c>
      <c r="D20" s="53">
        <v>98</v>
      </c>
      <c r="E20" s="26">
        <f t="shared" si="2"/>
        <v>8.0678356795916683E-3</v>
      </c>
      <c r="F20" s="53">
        <v>105</v>
      </c>
      <c r="G20" s="28">
        <f t="shared" si="3"/>
        <v>8.644109656705359E-3</v>
      </c>
      <c r="H20" s="30">
        <f t="shared" si="0"/>
        <v>320</v>
      </c>
      <c r="I20" s="29">
        <f t="shared" si="4"/>
        <v>2.6343953239482999E-2</v>
      </c>
      <c r="J20" s="54">
        <v>12147</v>
      </c>
    </row>
    <row r="21" spans="1:10" ht="15" customHeight="1" x14ac:dyDescent="0.25">
      <c r="A21" s="13" t="s">
        <v>23</v>
      </c>
      <c r="B21" s="53">
        <v>215</v>
      </c>
      <c r="C21" s="26">
        <f t="shared" si="1"/>
        <v>3.22242206235012E-2</v>
      </c>
      <c r="D21" s="53">
        <v>226</v>
      </c>
      <c r="E21" s="26">
        <f t="shared" si="2"/>
        <v>3.3872901678657072E-2</v>
      </c>
      <c r="F21" s="53">
        <v>46</v>
      </c>
      <c r="G21" s="28">
        <f t="shared" si="3"/>
        <v>6.8944844124700236E-3</v>
      </c>
      <c r="H21" s="30">
        <f t="shared" si="0"/>
        <v>487</v>
      </c>
      <c r="I21" s="29">
        <f t="shared" si="4"/>
        <v>7.2991606714628302E-2</v>
      </c>
      <c r="J21" s="54">
        <v>6672</v>
      </c>
    </row>
    <row r="22" spans="1:10" ht="15" customHeight="1" x14ac:dyDescent="0.25">
      <c r="A22" s="13" t="s">
        <v>24</v>
      </c>
      <c r="B22" s="53">
        <v>92</v>
      </c>
      <c r="C22" s="26">
        <f>+B22/J22</f>
        <v>1.3988140489584917E-2</v>
      </c>
      <c r="D22" s="53">
        <v>66</v>
      </c>
      <c r="E22" s="26">
        <f>+D22/J22</f>
        <v>1.0034970351223962E-2</v>
      </c>
      <c r="F22" s="53">
        <v>65</v>
      </c>
      <c r="G22" s="28">
        <f>+F22/J22</f>
        <v>9.8829253459023873E-3</v>
      </c>
      <c r="H22" s="30">
        <f t="shared" si="0"/>
        <v>223</v>
      </c>
      <c r="I22" s="29">
        <f>+H22/J22</f>
        <v>3.3906036186711265E-2</v>
      </c>
      <c r="J22" s="54">
        <v>6577</v>
      </c>
    </row>
    <row r="23" spans="1:10" ht="15" customHeight="1" x14ac:dyDescent="0.25">
      <c r="A23" s="13" t="s">
        <v>25</v>
      </c>
      <c r="B23" s="53">
        <v>54</v>
      </c>
      <c r="C23" s="26">
        <f t="shared" si="1"/>
        <v>8.5959885386819486E-3</v>
      </c>
      <c r="D23" s="53">
        <v>159</v>
      </c>
      <c r="E23" s="26">
        <f t="shared" si="2"/>
        <v>2.5310410697230182E-2</v>
      </c>
      <c r="F23" s="53">
        <v>28</v>
      </c>
      <c r="G23" s="28">
        <f t="shared" si="3"/>
        <v>4.4571792422795284E-3</v>
      </c>
      <c r="H23" s="30">
        <f t="shared" si="0"/>
        <v>241</v>
      </c>
      <c r="I23" s="29">
        <f t="shared" si="4"/>
        <v>3.8363578478191655E-2</v>
      </c>
      <c r="J23" s="54">
        <v>6282</v>
      </c>
    </row>
    <row r="24" spans="1:10" ht="15" customHeight="1" x14ac:dyDescent="0.25">
      <c r="A24" s="13" t="s">
        <v>26</v>
      </c>
      <c r="B24" s="53">
        <v>213</v>
      </c>
      <c r="C24" s="26">
        <f>+B24/J24</f>
        <v>3.5206611570247931E-2</v>
      </c>
      <c r="D24" s="53">
        <v>15</v>
      </c>
      <c r="E24" s="26">
        <f>+D24/J24</f>
        <v>2.4793388429752068E-3</v>
      </c>
      <c r="F24" s="53">
        <v>53</v>
      </c>
      <c r="G24" s="28">
        <f>+F24/J24</f>
        <v>8.7603305785123962E-3</v>
      </c>
      <c r="H24" s="30">
        <f t="shared" si="0"/>
        <v>281</v>
      </c>
      <c r="I24" s="29">
        <f>+H24/J24</f>
        <v>4.644628099173554E-2</v>
      </c>
      <c r="J24" s="54">
        <v>6050</v>
      </c>
    </row>
    <row r="25" spans="1:10" ht="15" customHeight="1" thickBot="1" x14ac:dyDescent="0.3">
      <c r="A25" s="23" t="s">
        <v>27</v>
      </c>
      <c r="B25" s="53">
        <v>14</v>
      </c>
      <c r="C25" s="26">
        <f t="shared" si="1"/>
        <v>3.4765333995530169E-3</v>
      </c>
      <c r="D25" s="53">
        <v>5</v>
      </c>
      <c r="E25" s="33">
        <f>+D25/J25</f>
        <v>1.2416190712689348E-3</v>
      </c>
      <c r="F25" s="53">
        <v>23</v>
      </c>
      <c r="G25" s="35">
        <f>+F25/J25</f>
        <v>5.7114477278370993E-3</v>
      </c>
      <c r="H25" s="30">
        <f t="shared" si="0"/>
        <v>42</v>
      </c>
      <c r="I25" s="36">
        <f>+H25/J25</f>
        <v>1.0429600198659052E-2</v>
      </c>
      <c r="J25" s="54">
        <v>4027</v>
      </c>
    </row>
    <row r="26" spans="1:10" ht="24.9" customHeight="1" thickBot="1" x14ac:dyDescent="0.3">
      <c r="A26" s="100" t="s">
        <v>28</v>
      </c>
      <c r="B26" s="91">
        <f>SUM(B5:B25)</f>
        <v>1977</v>
      </c>
      <c r="C26" s="101">
        <f>+B26/J26</f>
        <v>1.2890563872515779E-2</v>
      </c>
      <c r="D26" s="102">
        <f>SUM(D5:D25)</f>
        <v>1047</v>
      </c>
      <c r="E26" s="101">
        <f>+D26/J26</f>
        <v>6.8267174377966717E-3</v>
      </c>
      <c r="F26" s="91">
        <f>SUM(F5:F25)</f>
        <v>1143</v>
      </c>
      <c r="G26" s="103">
        <f>+F26/J26</f>
        <v>7.4526628762192895E-3</v>
      </c>
      <c r="H26" s="104">
        <f>+B26+D26+F26</f>
        <v>4167</v>
      </c>
      <c r="I26" s="92">
        <f>+H26/J26</f>
        <v>2.7169944186531739E-2</v>
      </c>
      <c r="J26" s="93">
        <f>SUM(J5:J25)</f>
        <v>153368</v>
      </c>
    </row>
    <row r="27" spans="1:10" ht="17.399999999999999" customHeight="1" thickTop="1" x14ac:dyDescent="0.25">
      <c r="A27" s="8" t="s">
        <v>64</v>
      </c>
    </row>
    <row r="28" spans="1:10" ht="15" customHeight="1" x14ac:dyDescent="0.25">
      <c r="A28" s="3" t="s">
        <v>69</v>
      </c>
    </row>
    <row r="29" spans="1:10" ht="15" customHeight="1" x14ac:dyDescent="0.25">
      <c r="A29" s="3" t="s">
        <v>70</v>
      </c>
    </row>
    <row r="30" spans="1:10" ht="14.25" customHeight="1" x14ac:dyDescent="0.25">
      <c r="A30" s="3" t="s">
        <v>71</v>
      </c>
    </row>
    <row r="31" spans="1:10" x14ac:dyDescent="0.25">
      <c r="A31" s="3"/>
    </row>
  </sheetData>
  <mergeCells count="6">
    <mergeCell ref="A1:J1"/>
    <mergeCell ref="B2:C2"/>
    <mergeCell ref="D2:E2"/>
    <mergeCell ref="F2:G2"/>
    <mergeCell ref="H2:I2"/>
    <mergeCell ref="A2:A3"/>
  </mergeCells>
  <phoneticPr fontId="0" type="noConversion"/>
  <printOptions horizontalCentered="1"/>
  <pageMargins left="0.56999999999999995" right="0.61" top="0.88" bottom="0.56999999999999995" header="0.43" footer="0.26"/>
  <pageSetup orientation="landscape" r:id="rId1"/>
  <headerFooter alignWithMargins="0">
    <oddHeader xml:space="preserve">&amp;C&amp;"Arial,Bold"&amp;12REGIONAL CENTER PERFORMANCE CONTRACT </oddHeader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F14" sqref="F14"/>
    </sheetView>
  </sheetViews>
  <sheetFormatPr defaultColWidth="9.109375" defaultRowHeight="13.2" x14ac:dyDescent="0.25"/>
  <cols>
    <col min="1" max="1" width="30.77734375" style="12" customWidth="1"/>
    <col min="2" max="3" width="20.77734375" style="12" customWidth="1"/>
    <col min="4" max="4" width="25.77734375" style="12" customWidth="1"/>
    <col min="5" max="16384" width="9.109375" style="12"/>
  </cols>
  <sheetData>
    <row r="1" spans="1:4" ht="39.9" customHeight="1" thickTop="1" x14ac:dyDescent="0.25">
      <c r="A1" s="25" t="str">
        <f>'Date for Titles'!B36</f>
        <v>Individuals with Status 2 on CMF as of June 2016
with Current CDER*</v>
      </c>
      <c r="B1" s="10"/>
      <c r="C1" s="10"/>
      <c r="D1" s="11"/>
    </row>
    <row r="2" spans="1:4" ht="24.9" customHeight="1" x14ac:dyDescent="0.25">
      <c r="A2" s="167" t="s">
        <v>0</v>
      </c>
      <c r="B2" s="182" t="s">
        <v>101</v>
      </c>
      <c r="C2" s="183"/>
      <c r="D2" s="68" t="s">
        <v>72</v>
      </c>
    </row>
    <row r="3" spans="1:4" ht="15" customHeight="1" thickBot="1" x14ac:dyDescent="0.3">
      <c r="A3" s="168"/>
      <c r="B3" s="69" t="s">
        <v>33</v>
      </c>
      <c r="C3" s="70" t="s">
        <v>34</v>
      </c>
      <c r="D3" s="4" t="s">
        <v>102</v>
      </c>
    </row>
    <row r="4" spans="1:4" ht="13.8" hidden="1" thickBot="1" x14ac:dyDescent="0.3">
      <c r="A4" s="46"/>
      <c r="B4" s="126" t="s">
        <v>5</v>
      </c>
      <c r="C4" s="127"/>
      <c r="D4" s="5" t="s">
        <v>5</v>
      </c>
    </row>
    <row r="5" spans="1:4" ht="15" customHeight="1" x14ac:dyDescent="0.25">
      <c r="A5" s="43" t="s">
        <v>7</v>
      </c>
      <c r="B5" s="105">
        <v>18912</v>
      </c>
      <c r="C5" s="106">
        <f>+B5/D5</f>
        <v>0.99109108059951789</v>
      </c>
      <c r="D5" s="99">
        <v>19082</v>
      </c>
    </row>
    <row r="6" spans="1:4" ht="15" customHeight="1" x14ac:dyDescent="0.25">
      <c r="A6" s="46" t="s">
        <v>8</v>
      </c>
      <c r="B6" s="63">
        <v>14858</v>
      </c>
      <c r="C6" s="64">
        <f>+B6/D6</f>
        <v>0.9917896001602029</v>
      </c>
      <c r="D6" s="62">
        <v>14981</v>
      </c>
    </row>
    <row r="7" spans="1:4" ht="15" customHeight="1" x14ac:dyDescent="0.25">
      <c r="A7" s="46" t="s">
        <v>9</v>
      </c>
      <c r="B7" s="63">
        <v>16310</v>
      </c>
      <c r="C7" s="64">
        <f>+B7/D7</f>
        <v>0.9837746546836359</v>
      </c>
      <c r="D7" s="62">
        <v>16579</v>
      </c>
    </row>
    <row r="8" spans="1:4" ht="15" customHeight="1" x14ac:dyDescent="0.25">
      <c r="A8" s="13" t="s">
        <v>10</v>
      </c>
      <c r="B8" s="63">
        <v>9340</v>
      </c>
      <c r="C8" s="64">
        <f>+B8/D8</f>
        <v>0.99182329829032601</v>
      </c>
      <c r="D8" s="62">
        <v>9417</v>
      </c>
    </row>
    <row r="9" spans="1:4" ht="15" customHeight="1" x14ac:dyDescent="0.25">
      <c r="A9" s="13" t="s">
        <v>11</v>
      </c>
      <c r="B9" s="63">
        <v>6484</v>
      </c>
      <c r="C9" s="64">
        <f>+B9/D9</f>
        <v>0.98556011551907585</v>
      </c>
      <c r="D9" s="62">
        <v>6579</v>
      </c>
    </row>
    <row r="10" spans="1:4" ht="15" customHeight="1" x14ac:dyDescent="0.25">
      <c r="A10" s="13" t="s">
        <v>12</v>
      </c>
      <c r="B10" s="63">
        <v>7506</v>
      </c>
      <c r="C10" s="64">
        <f t="shared" ref="C10:C25" si="0">+B10/D10</f>
        <v>0.99128367670364503</v>
      </c>
      <c r="D10" s="62">
        <v>7572</v>
      </c>
    </row>
    <row r="11" spans="1:4" ht="15" customHeight="1" x14ac:dyDescent="0.25">
      <c r="A11" s="13" t="s">
        <v>13</v>
      </c>
      <c r="B11" s="63">
        <v>10233</v>
      </c>
      <c r="C11" s="64">
        <f>+B11/D11</f>
        <v>0.98498411781692174</v>
      </c>
      <c r="D11" s="62">
        <v>10389</v>
      </c>
    </row>
    <row r="12" spans="1:4" ht="15" customHeight="1" x14ac:dyDescent="0.25">
      <c r="A12" s="13" t="s">
        <v>14</v>
      </c>
      <c r="B12" s="63">
        <v>25951</v>
      </c>
      <c r="C12" s="64">
        <f>+B12/D12</f>
        <v>0.9574954802051433</v>
      </c>
      <c r="D12" s="62">
        <v>27103</v>
      </c>
    </row>
    <row r="13" spans="1:4" ht="15" customHeight="1" x14ac:dyDescent="0.25">
      <c r="A13" s="13" t="s">
        <v>15</v>
      </c>
      <c r="B13" s="63">
        <v>7044</v>
      </c>
      <c r="C13" s="64">
        <f t="shared" si="0"/>
        <v>0.99365213711383837</v>
      </c>
      <c r="D13" s="62">
        <v>7089</v>
      </c>
    </row>
    <row r="14" spans="1:4" ht="15" customHeight="1" x14ac:dyDescent="0.25">
      <c r="A14" s="13" t="s">
        <v>16</v>
      </c>
      <c r="B14" s="63">
        <v>7784</v>
      </c>
      <c r="C14" s="64">
        <f t="shared" si="0"/>
        <v>0.97605015673981188</v>
      </c>
      <c r="D14" s="62">
        <v>7975</v>
      </c>
    </row>
    <row r="15" spans="1:4" ht="15" customHeight="1" x14ac:dyDescent="0.25">
      <c r="A15" s="145" t="s">
        <v>17</v>
      </c>
      <c r="B15" s="154">
        <v>7055</v>
      </c>
      <c r="C15" s="155">
        <f>+B15/D15</f>
        <v>0.9756603512653852</v>
      </c>
      <c r="D15" s="156">
        <v>7231</v>
      </c>
    </row>
    <row r="16" spans="1:4" ht="15" customHeight="1" x14ac:dyDescent="0.25">
      <c r="A16" s="13" t="s">
        <v>18</v>
      </c>
      <c r="B16" s="63">
        <v>19174</v>
      </c>
      <c r="C16" s="64">
        <f t="shared" si="0"/>
        <v>0.99589674336467049</v>
      </c>
      <c r="D16" s="62">
        <v>19253</v>
      </c>
    </row>
    <row r="17" spans="1:7" ht="15" customHeight="1" x14ac:dyDescent="0.25">
      <c r="A17" s="13" t="s">
        <v>19</v>
      </c>
      <c r="B17" s="63">
        <v>16546</v>
      </c>
      <c r="C17" s="64">
        <f t="shared" si="0"/>
        <v>0.99794933655006035</v>
      </c>
      <c r="D17" s="62">
        <v>16580</v>
      </c>
    </row>
    <row r="18" spans="1:7" ht="15" customHeight="1" x14ac:dyDescent="0.25">
      <c r="A18" s="13" t="s">
        <v>20</v>
      </c>
      <c r="B18" s="63">
        <v>3059</v>
      </c>
      <c r="C18" s="64">
        <f t="shared" si="0"/>
        <v>0.94823310601363919</v>
      </c>
      <c r="D18" s="62">
        <v>3226</v>
      </c>
    </row>
    <row r="19" spans="1:7" ht="15" customHeight="1" x14ac:dyDescent="0.25">
      <c r="A19" s="13" t="s">
        <v>21</v>
      </c>
      <c r="B19" s="63">
        <v>13626</v>
      </c>
      <c r="C19" s="64">
        <f t="shared" si="0"/>
        <v>0.99293157472855786</v>
      </c>
      <c r="D19" s="62">
        <v>13723</v>
      </c>
    </row>
    <row r="20" spans="1:7" ht="15" customHeight="1" x14ac:dyDescent="0.25">
      <c r="A20" s="13" t="s">
        <v>22</v>
      </c>
      <c r="B20" s="63">
        <v>20504</v>
      </c>
      <c r="C20" s="64">
        <f t="shared" si="0"/>
        <v>0.97295245325994117</v>
      </c>
      <c r="D20" s="62">
        <v>21074</v>
      </c>
    </row>
    <row r="21" spans="1:7" ht="15" customHeight="1" x14ac:dyDescent="0.25">
      <c r="A21" s="13" t="s">
        <v>23</v>
      </c>
      <c r="B21" s="63">
        <v>10655</v>
      </c>
      <c r="C21" s="64">
        <f t="shared" si="0"/>
        <v>0.99542227204783262</v>
      </c>
      <c r="D21" s="62">
        <v>10704</v>
      </c>
    </row>
    <row r="22" spans="1:7" ht="15" customHeight="1" x14ac:dyDescent="0.25">
      <c r="A22" s="13" t="s">
        <v>24</v>
      </c>
      <c r="B22" s="63">
        <v>11395</v>
      </c>
      <c r="C22" s="64">
        <f>+B22/D22</f>
        <v>0.98581192144649188</v>
      </c>
      <c r="D22" s="62">
        <v>11559</v>
      </c>
    </row>
    <row r="23" spans="1:7" ht="15" customHeight="1" x14ac:dyDescent="0.25">
      <c r="A23" s="13" t="s">
        <v>25</v>
      </c>
      <c r="B23" s="63">
        <v>10309</v>
      </c>
      <c r="C23" s="64">
        <f t="shared" si="0"/>
        <v>0.99411764705882355</v>
      </c>
      <c r="D23" s="62">
        <v>10370</v>
      </c>
    </row>
    <row r="24" spans="1:7" ht="15" customHeight="1" x14ac:dyDescent="0.25">
      <c r="A24" s="13" t="s">
        <v>26</v>
      </c>
      <c r="B24" s="63">
        <v>10520</v>
      </c>
      <c r="C24" s="64">
        <f>+B24/D24</f>
        <v>0.99030405723430293</v>
      </c>
      <c r="D24" s="62">
        <v>10623</v>
      </c>
    </row>
    <row r="25" spans="1:7" ht="15" customHeight="1" thickBot="1" x14ac:dyDescent="0.3">
      <c r="A25" s="23" t="s">
        <v>27</v>
      </c>
      <c r="B25" s="65">
        <v>6991</v>
      </c>
      <c r="C25" s="64">
        <f t="shared" si="0"/>
        <v>0.97585147962032381</v>
      </c>
      <c r="D25" s="66">
        <v>7164</v>
      </c>
    </row>
    <row r="26" spans="1:7" ht="24.9" customHeight="1" thickBot="1" x14ac:dyDescent="0.3">
      <c r="A26" s="100" t="s">
        <v>28</v>
      </c>
      <c r="B26" s="107">
        <f>SUM(B5:B25)</f>
        <v>254256</v>
      </c>
      <c r="C26" s="108">
        <f>+B26/D26</f>
        <v>0.98444669013021102</v>
      </c>
      <c r="D26" s="93">
        <f>SUM(D5:D25)</f>
        <v>258273</v>
      </c>
      <c r="G26" s="71"/>
    </row>
    <row r="27" spans="1:7" ht="21" customHeight="1" thickTop="1" x14ac:dyDescent="0.25">
      <c r="A27" s="12" t="s">
        <v>73</v>
      </c>
    </row>
    <row r="28" spans="1:7" ht="15.9" customHeight="1" x14ac:dyDescent="0.25">
      <c r="A28" s="12" t="s">
        <v>99</v>
      </c>
    </row>
    <row r="29" spans="1:7" ht="15" customHeight="1" x14ac:dyDescent="0.25"/>
    <row r="30" spans="1:7" ht="15" customHeight="1" x14ac:dyDescent="0.25"/>
  </sheetData>
  <mergeCells count="2">
    <mergeCell ref="A2:A3"/>
    <mergeCell ref="B2:C2"/>
  </mergeCells>
  <phoneticPr fontId="0" type="noConversion"/>
  <printOptions horizontalCentered="1"/>
  <pageMargins left="0.98" right="0.75" top="0.94" bottom="0.82" header="0.48" footer="0.42"/>
  <pageSetup orientation="landscape" r:id="rId1"/>
  <headerFooter alignWithMargins="0">
    <oddHeader xml:space="preserve">&amp;C&amp;"Arial,Bold"&amp;12REGIONAL CENTER PERFORMANCE CONTRACT </oddHeader>
    <oddFooter>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J18" sqref="J18"/>
    </sheetView>
  </sheetViews>
  <sheetFormatPr defaultColWidth="9.109375" defaultRowHeight="13.2" x14ac:dyDescent="0.25"/>
  <cols>
    <col min="1" max="1" width="22.33203125" style="12" customWidth="1"/>
    <col min="2" max="2" width="11.33203125" style="12" customWidth="1"/>
    <col min="3" max="7" width="11" style="12" customWidth="1"/>
    <col min="8" max="8" width="16.77734375" style="12" customWidth="1"/>
    <col min="9" max="16384" width="9.109375" style="12"/>
  </cols>
  <sheetData>
    <row r="1" spans="1:8" ht="39.9" customHeight="1" thickTop="1" x14ac:dyDescent="0.25">
      <c r="A1" s="164" t="str">
        <f>'Date for Titles'!B40</f>
        <v>Duration in Intake Status (Status 0) for Individuals Ages 3 and Over                                                              Based on CMF as of June 2016</v>
      </c>
      <c r="B1" s="184"/>
      <c r="C1" s="184"/>
      <c r="D1" s="184"/>
      <c r="E1" s="184"/>
      <c r="F1" s="184"/>
      <c r="G1" s="184"/>
      <c r="H1" s="185"/>
    </row>
    <row r="2" spans="1:8" ht="15.9" customHeight="1" x14ac:dyDescent="0.25">
      <c r="A2" s="167" t="s">
        <v>0</v>
      </c>
      <c r="B2" s="186" t="s">
        <v>74</v>
      </c>
      <c r="C2" s="186"/>
      <c r="D2" s="186" t="s">
        <v>75</v>
      </c>
      <c r="E2" s="186"/>
      <c r="F2" s="187" t="s">
        <v>76</v>
      </c>
      <c r="G2" s="188"/>
      <c r="H2" s="189" t="s">
        <v>77</v>
      </c>
    </row>
    <row r="3" spans="1:8" ht="13.8" thickBot="1" x14ac:dyDescent="0.3">
      <c r="A3" s="168"/>
      <c r="B3" s="17" t="s">
        <v>33</v>
      </c>
      <c r="C3" s="17" t="s">
        <v>34</v>
      </c>
      <c r="D3" s="17" t="s">
        <v>33</v>
      </c>
      <c r="E3" s="17" t="s">
        <v>34</v>
      </c>
      <c r="F3" s="17" t="s">
        <v>33</v>
      </c>
      <c r="G3" s="21" t="s">
        <v>34</v>
      </c>
      <c r="H3" s="190"/>
    </row>
    <row r="4" spans="1:8" ht="13.8" hidden="1" thickBot="1" x14ac:dyDescent="0.3">
      <c r="A4" s="46"/>
      <c r="B4" s="119" t="s">
        <v>5</v>
      </c>
      <c r="C4" s="119"/>
      <c r="D4" s="119" t="s">
        <v>5</v>
      </c>
      <c r="E4" s="119"/>
      <c r="F4" s="119" t="s">
        <v>5</v>
      </c>
      <c r="G4" s="121"/>
      <c r="H4" s="128" t="s">
        <v>6</v>
      </c>
    </row>
    <row r="5" spans="1:8" ht="15" customHeight="1" x14ac:dyDescent="0.25">
      <c r="A5" s="43" t="s">
        <v>7</v>
      </c>
      <c r="B5" s="94">
        <v>277</v>
      </c>
      <c r="C5" s="109">
        <f>+B5/H5</f>
        <v>0.98576512455516019</v>
      </c>
      <c r="D5" s="94">
        <v>4</v>
      </c>
      <c r="E5" s="109">
        <f>+D5/H5</f>
        <v>1.4234875444839857E-2</v>
      </c>
      <c r="F5" s="94">
        <v>0</v>
      </c>
      <c r="G5" s="96">
        <f>+F5/H5</f>
        <v>0</v>
      </c>
      <c r="H5" s="113">
        <f>SUM(F5,D5,B5)</f>
        <v>281</v>
      </c>
    </row>
    <row r="6" spans="1:8" ht="15" customHeight="1" x14ac:dyDescent="0.25">
      <c r="A6" s="46" t="s">
        <v>8</v>
      </c>
      <c r="B6" s="58">
        <v>326</v>
      </c>
      <c r="C6" s="49">
        <f t="shared" ref="C6:C26" si="0">+B6/H6</f>
        <v>1</v>
      </c>
      <c r="D6" s="53">
        <v>0</v>
      </c>
      <c r="E6" s="49">
        <f t="shared" ref="E6:E26" si="1">+D6/H6</f>
        <v>0</v>
      </c>
      <c r="F6" s="53">
        <v>0</v>
      </c>
      <c r="G6" s="28">
        <f>+F6/H6</f>
        <v>0</v>
      </c>
      <c r="H6" s="50">
        <f>SUM(F6,D6,B6)</f>
        <v>326</v>
      </c>
    </row>
    <row r="7" spans="1:8" ht="15" customHeight="1" x14ac:dyDescent="0.25">
      <c r="A7" s="46" t="s">
        <v>9</v>
      </c>
      <c r="B7" s="58">
        <v>278</v>
      </c>
      <c r="C7" s="49">
        <f t="shared" si="0"/>
        <v>0.99641577060931896</v>
      </c>
      <c r="D7" s="53">
        <v>1</v>
      </c>
      <c r="E7" s="49">
        <f t="shared" si="1"/>
        <v>3.5842293906810036E-3</v>
      </c>
      <c r="F7" s="53">
        <v>0</v>
      </c>
      <c r="G7" s="28">
        <f>+F7/H7</f>
        <v>0</v>
      </c>
      <c r="H7" s="50">
        <f t="shared" ref="H7:H25" si="2">SUM(F7,D7,B7)</f>
        <v>279</v>
      </c>
    </row>
    <row r="8" spans="1:8" ht="15" customHeight="1" x14ac:dyDescent="0.25">
      <c r="A8" s="13" t="s">
        <v>10</v>
      </c>
      <c r="B8" s="58">
        <v>196</v>
      </c>
      <c r="C8" s="49">
        <f t="shared" si="0"/>
        <v>1</v>
      </c>
      <c r="D8" s="53">
        <v>0</v>
      </c>
      <c r="E8" s="49">
        <f t="shared" si="1"/>
        <v>0</v>
      </c>
      <c r="F8" s="53">
        <v>0</v>
      </c>
      <c r="G8" s="28">
        <f>+F8/H8</f>
        <v>0</v>
      </c>
      <c r="H8" s="50">
        <f t="shared" si="2"/>
        <v>196</v>
      </c>
    </row>
    <row r="9" spans="1:8" ht="15" customHeight="1" x14ac:dyDescent="0.25">
      <c r="A9" s="13" t="s">
        <v>11</v>
      </c>
      <c r="B9" s="58">
        <v>138</v>
      </c>
      <c r="C9" s="49">
        <f t="shared" si="0"/>
        <v>0.9928057553956835</v>
      </c>
      <c r="D9" s="53">
        <v>1</v>
      </c>
      <c r="E9" s="49">
        <f t="shared" si="1"/>
        <v>7.1942446043165471E-3</v>
      </c>
      <c r="F9" s="53">
        <v>0</v>
      </c>
      <c r="G9" s="28">
        <f>+F9/H9</f>
        <v>0</v>
      </c>
      <c r="H9" s="50">
        <f t="shared" si="2"/>
        <v>139</v>
      </c>
    </row>
    <row r="10" spans="1:8" ht="15" customHeight="1" x14ac:dyDescent="0.25">
      <c r="A10" s="13" t="s">
        <v>12</v>
      </c>
      <c r="B10" s="58">
        <v>137</v>
      </c>
      <c r="C10" s="49">
        <f t="shared" si="0"/>
        <v>1</v>
      </c>
      <c r="D10" s="53">
        <v>0</v>
      </c>
      <c r="E10" s="49">
        <f t="shared" si="1"/>
        <v>0</v>
      </c>
      <c r="F10" s="53">
        <v>0</v>
      </c>
      <c r="G10" s="28">
        <f t="shared" ref="G10:G23" si="3">+F10/H10</f>
        <v>0</v>
      </c>
      <c r="H10" s="50">
        <f t="shared" si="2"/>
        <v>137</v>
      </c>
    </row>
    <row r="11" spans="1:8" ht="15" customHeight="1" x14ac:dyDescent="0.25">
      <c r="A11" s="13" t="s">
        <v>13</v>
      </c>
      <c r="B11" s="58">
        <v>267</v>
      </c>
      <c r="C11" s="49">
        <f>+B11/H11</f>
        <v>1</v>
      </c>
      <c r="D11" s="53">
        <v>0</v>
      </c>
      <c r="E11" s="49">
        <f>+D11/H11</f>
        <v>0</v>
      </c>
      <c r="F11" s="53">
        <v>0</v>
      </c>
      <c r="G11" s="28">
        <f>+F11/H11</f>
        <v>0</v>
      </c>
      <c r="H11" s="50">
        <f t="shared" si="2"/>
        <v>267</v>
      </c>
    </row>
    <row r="12" spans="1:8" ht="15" customHeight="1" x14ac:dyDescent="0.25">
      <c r="A12" s="13" t="s">
        <v>14</v>
      </c>
      <c r="B12" s="58">
        <v>497</v>
      </c>
      <c r="C12" s="49">
        <f>+B12/H12</f>
        <v>0.94666666666666666</v>
      </c>
      <c r="D12" s="53">
        <v>28</v>
      </c>
      <c r="E12" s="49">
        <f>+D12/H12</f>
        <v>5.3333333333333337E-2</v>
      </c>
      <c r="F12" s="53">
        <v>0</v>
      </c>
      <c r="G12" s="28">
        <f>+F12/H12</f>
        <v>0</v>
      </c>
      <c r="H12" s="50">
        <f t="shared" si="2"/>
        <v>525</v>
      </c>
    </row>
    <row r="13" spans="1:8" ht="15" customHeight="1" x14ac:dyDescent="0.25">
      <c r="A13" s="13" t="s">
        <v>15</v>
      </c>
      <c r="B13" s="58">
        <v>172</v>
      </c>
      <c r="C13" s="49">
        <f t="shared" si="0"/>
        <v>0.91005291005291</v>
      </c>
      <c r="D13" s="53">
        <v>17</v>
      </c>
      <c r="E13" s="49">
        <f t="shared" si="1"/>
        <v>8.9947089947089942E-2</v>
      </c>
      <c r="F13" s="53">
        <v>0</v>
      </c>
      <c r="G13" s="28">
        <f t="shared" si="3"/>
        <v>0</v>
      </c>
      <c r="H13" s="50">
        <f t="shared" si="2"/>
        <v>189</v>
      </c>
    </row>
    <row r="14" spans="1:8" ht="15" customHeight="1" x14ac:dyDescent="0.25">
      <c r="A14" s="13" t="s">
        <v>16</v>
      </c>
      <c r="B14" s="58">
        <v>172</v>
      </c>
      <c r="C14" s="49">
        <f t="shared" si="0"/>
        <v>1</v>
      </c>
      <c r="D14" s="53">
        <v>0</v>
      </c>
      <c r="E14" s="49">
        <f t="shared" si="1"/>
        <v>0</v>
      </c>
      <c r="F14" s="53">
        <v>0</v>
      </c>
      <c r="G14" s="28">
        <f t="shared" si="3"/>
        <v>0</v>
      </c>
      <c r="H14" s="50">
        <f t="shared" si="2"/>
        <v>172</v>
      </c>
    </row>
    <row r="15" spans="1:8" ht="15" customHeight="1" x14ac:dyDescent="0.25">
      <c r="A15" s="145" t="s">
        <v>17</v>
      </c>
      <c r="B15" s="157">
        <v>198</v>
      </c>
      <c r="C15" s="158">
        <f t="shared" si="0"/>
        <v>0.94736842105263153</v>
      </c>
      <c r="D15" s="146">
        <v>9</v>
      </c>
      <c r="E15" s="158">
        <f t="shared" si="1"/>
        <v>4.3062200956937802E-2</v>
      </c>
      <c r="F15" s="146">
        <v>2</v>
      </c>
      <c r="G15" s="148">
        <f>+F15/H15</f>
        <v>9.5693779904306216E-3</v>
      </c>
      <c r="H15" s="159">
        <f t="shared" si="2"/>
        <v>209</v>
      </c>
    </row>
    <row r="16" spans="1:8" ht="15" customHeight="1" x14ac:dyDescent="0.25">
      <c r="A16" s="13" t="s">
        <v>18</v>
      </c>
      <c r="B16" s="58">
        <v>466</v>
      </c>
      <c r="C16" s="49">
        <f t="shared" si="0"/>
        <v>0.99785867237687365</v>
      </c>
      <c r="D16" s="53">
        <v>1</v>
      </c>
      <c r="E16" s="49">
        <f t="shared" si="1"/>
        <v>2.1413276231263384E-3</v>
      </c>
      <c r="F16" s="53">
        <v>0</v>
      </c>
      <c r="G16" s="28">
        <f t="shared" si="3"/>
        <v>0</v>
      </c>
      <c r="H16" s="50">
        <f t="shared" si="2"/>
        <v>467</v>
      </c>
    </row>
    <row r="17" spans="1:8" ht="15" customHeight="1" x14ac:dyDescent="0.25">
      <c r="A17" s="13" t="s">
        <v>19</v>
      </c>
      <c r="B17" s="58">
        <v>217</v>
      </c>
      <c r="C17" s="49">
        <f t="shared" si="0"/>
        <v>0.98190045248868774</v>
      </c>
      <c r="D17" s="53">
        <v>4</v>
      </c>
      <c r="E17" s="49">
        <f t="shared" si="1"/>
        <v>1.8099547511312219E-2</v>
      </c>
      <c r="F17" s="53">
        <v>0</v>
      </c>
      <c r="G17" s="28">
        <f t="shared" si="3"/>
        <v>0</v>
      </c>
      <c r="H17" s="50">
        <f t="shared" si="2"/>
        <v>221</v>
      </c>
    </row>
    <row r="18" spans="1:8" ht="15" customHeight="1" x14ac:dyDescent="0.25">
      <c r="A18" s="13" t="s">
        <v>20</v>
      </c>
      <c r="B18" s="58">
        <v>110</v>
      </c>
      <c r="C18" s="49">
        <f t="shared" si="0"/>
        <v>0.9821428571428571</v>
      </c>
      <c r="D18" s="53">
        <v>2</v>
      </c>
      <c r="E18" s="49">
        <f t="shared" si="1"/>
        <v>1.7857142857142856E-2</v>
      </c>
      <c r="F18" s="53">
        <v>0</v>
      </c>
      <c r="G18" s="28">
        <f t="shared" si="3"/>
        <v>0</v>
      </c>
      <c r="H18" s="50">
        <f t="shared" si="2"/>
        <v>112</v>
      </c>
    </row>
    <row r="19" spans="1:8" ht="15" customHeight="1" x14ac:dyDescent="0.25">
      <c r="A19" s="13" t="s">
        <v>21</v>
      </c>
      <c r="B19" s="58">
        <v>203</v>
      </c>
      <c r="C19" s="49">
        <f t="shared" si="0"/>
        <v>0.99024390243902438</v>
      </c>
      <c r="D19" s="53">
        <v>2</v>
      </c>
      <c r="E19" s="49">
        <f t="shared" si="1"/>
        <v>9.7560975609756097E-3</v>
      </c>
      <c r="F19" s="53">
        <v>0</v>
      </c>
      <c r="G19" s="28">
        <f t="shared" si="3"/>
        <v>0</v>
      </c>
      <c r="H19" s="50">
        <f t="shared" si="2"/>
        <v>205</v>
      </c>
    </row>
    <row r="20" spans="1:8" ht="15" customHeight="1" x14ac:dyDescent="0.25">
      <c r="A20" s="13" t="s">
        <v>22</v>
      </c>
      <c r="B20" s="58">
        <v>388</v>
      </c>
      <c r="C20" s="49">
        <f t="shared" si="0"/>
        <v>0.99742930591259638</v>
      </c>
      <c r="D20" s="53">
        <v>1</v>
      </c>
      <c r="E20" s="49">
        <f t="shared" si="1"/>
        <v>2.5706940874035988E-3</v>
      </c>
      <c r="F20" s="53">
        <v>0</v>
      </c>
      <c r="G20" s="28">
        <f t="shared" si="3"/>
        <v>0</v>
      </c>
      <c r="H20" s="50">
        <f t="shared" si="2"/>
        <v>389</v>
      </c>
    </row>
    <row r="21" spans="1:8" ht="15" customHeight="1" x14ac:dyDescent="0.25">
      <c r="A21" s="13" t="s">
        <v>23</v>
      </c>
      <c r="B21" s="58">
        <v>193</v>
      </c>
      <c r="C21" s="49">
        <f t="shared" si="0"/>
        <v>0.97969543147208127</v>
      </c>
      <c r="D21" s="53">
        <v>3</v>
      </c>
      <c r="E21" s="49">
        <f t="shared" si="1"/>
        <v>1.5228426395939087E-2</v>
      </c>
      <c r="F21" s="53">
        <v>1</v>
      </c>
      <c r="G21" s="28">
        <f t="shared" si="3"/>
        <v>5.076142131979695E-3</v>
      </c>
      <c r="H21" s="50">
        <f t="shared" si="2"/>
        <v>197</v>
      </c>
    </row>
    <row r="22" spans="1:8" ht="15" customHeight="1" x14ac:dyDescent="0.25">
      <c r="A22" s="13" t="s">
        <v>24</v>
      </c>
      <c r="B22" s="58">
        <v>359</v>
      </c>
      <c r="C22" s="49">
        <f>+B22/H22</f>
        <v>0.97554347826086951</v>
      </c>
      <c r="D22" s="53">
        <v>6</v>
      </c>
      <c r="E22" s="49">
        <f t="shared" si="1"/>
        <v>1.6304347826086956E-2</v>
      </c>
      <c r="F22" s="53">
        <v>3</v>
      </c>
      <c r="G22" s="28">
        <f>+F22/H22</f>
        <v>8.152173913043478E-3</v>
      </c>
      <c r="H22" s="50">
        <f t="shared" si="2"/>
        <v>368</v>
      </c>
    </row>
    <row r="23" spans="1:8" ht="15" customHeight="1" x14ac:dyDescent="0.25">
      <c r="A23" s="13" t="s">
        <v>25</v>
      </c>
      <c r="B23" s="58">
        <v>209</v>
      </c>
      <c r="C23" s="49">
        <f t="shared" si="0"/>
        <v>1</v>
      </c>
      <c r="D23" s="53">
        <v>0</v>
      </c>
      <c r="E23" s="49">
        <f t="shared" si="1"/>
        <v>0</v>
      </c>
      <c r="F23" s="53">
        <v>0</v>
      </c>
      <c r="G23" s="28">
        <f t="shared" si="3"/>
        <v>0</v>
      </c>
      <c r="H23" s="50">
        <f t="shared" si="2"/>
        <v>209</v>
      </c>
    </row>
    <row r="24" spans="1:8" ht="15" customHeight="1" x14ac:dyDescent="0.25">
      <c r="A24" s="13" t="s">
        <v>26</v>
      </c>
      <c r="B24" s="58">
        <v>179</v>
      </c>
      <c r="C24" s="49">
        <f>+B24/H24</f>
        <v>0.99444444444444446</v>
      </c>
      <c r="D24" s="53">
        <v>1</v>
      </c>
      <c r="E24" s="49">
        <f>+D24/H24</f>
        <v>5.5555555555555558E-3</v>
      </c>
      <c r="F24" s="53">
        <v>0</v>
      </c>
      <c r="G24" s="28">
        <f>+F24/H24</f>
        <v>0</v>
      </c>
      <c r="H24" s="50">
        <f t="shared" si="2"/>
        <v>180</v>
      </c>
    </row>
    <row r="25" spans="1:8" ht="15" customHeight="1" thickBot="1" x14ac:dyDescent="0.3">
      <c r="A25" s="23" t="s">
        <v>27</v>
      </c>
      <c r="B25" s="67">
        <v>113</v>
      </c>
      <c r="C25" s="51">
        <f t="shared" si="0"/>
        <v>0.99122807017543857</v>
      </c>
      <c r="D25" s="52">
        <v>1</v>
      </c>
      <c r="E25" s="51">
        <f t="shared" si="1"/>
        <v>8.771929824561403E-3</v>
      </c>
      <c r="F25" s="52">
        <v>0</v>
      </c>
      <c r="G25" s="35">
        <f>+F25/H25</f>
        <v>0</v>
      </c>
      <c r="H25" s="50">
        <f t="shared" si="2"/>
        <v>114</v>
      </c>
    </row>
    <row r="26" spans="1:8" ht="29.25" customHeight="1" thickBot="1" x14ac:dyDescent="0.3">
      <c r="A26" s="110" t="s">
        <v>78</v>
      </c>
      <c r="B26" s="91">
        <f>SUM(B5:B25)</f>
        <v>5095</v>
      </c>
      <c r="C26" s="111">
        <f t="shared" si="0"/>
        <v>0.98321111539945971</v>
      </c>
      <c r="D26" s="91">
        <f>SUM(D5:D25)</f>
        <v>81</v>
      </c>
      <c r="E26" s="111">
        <f t="shared" si="1"/>
        <v>1.5631030490158241E-2</v>
      </c>
      <c r="F26" s="91">
        <f>SUM(F5:F25)</f>
        <v>6</v>
      </c>
      <c r="G26" s="103">
        <f>+F26/H26</f>
        <v>1.1578541103820917E-3</v>
      </c>
      <c r="H26" s="112">
        <f>SUM(H5:H25)</f>
        <v>5182</v>
      </c>
    </row>
    <row r="27" spans="1:8" ht="17.399999999999999" customHeight="1" thickTop="1" x14ac:dyDescent="0.25">
      <c r="A27" s="12" t="s">
        <v>79</v>
      </c>
    </row>
    <row r="28" spans="1:8" ht="15.9" customHeight="1" x14ac:dyDescent="0.25">
      <c r="A28" s="12" t="s">
        <v>80</v>
      </c>
    </row>
    <row r="29" spans="1:8" ht="15.9" customHeight="1" x14ac:dyDescent="0.25">
      <c r="A29" s="12" t="s">
        <v>81</v>
      </c>
    </row>
    <row r="30" spans="1:8" ht="15" customHeight="1" x14ac:dyDescent="0.25">
      <c r="A30" s="12" t="s">
        <v>82</v>
      </c>
    </row>
    <row r="31" spans="1:8" ht="15" customHeight="1" x14ac:dyDescent="0.25">
      <c r="A31" s="12" t="s">
        <v>83</v>
      </c>
    </row>
    <row r="32" spans="1:8" ht="15" customHeight="1" x14ac:dyDescent="0.25"/>
  </sheetData>
  <mergeCells count="6">
    <mergeCell ref="A1:H1"/>
    <mergeCell ref="A2:A3"/>
    <mergeCell ref="B2:C2"/>
    <mergeCell ref="D2:E2"/>
    <mergeCell ref="F2:G2"/>
    <mergeCell ref="H2:H3"/>
  </mergeCells>
  <phoneticPr fontId="0" type="noConversion"/>
  <printOptions horizontalCentered="1"/>
  <pageMargins left="0.75" right="0.75" top="0.94" bottom="0.76" header="0.49" footer="0.44"/>
  <pageSetup orientation="landscape" r:id="rId1"/>
  <headerFooter alignWithMargins="0">
    <oddHeader>&amp;C&amp;"Arial,Bold"&amp;12REGIONAL CENTER PERFORMANCE CONTRACT</oddHead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A15" sqref="A15:D15"/>
    </sheetView>
  </sheetViews>
  <sheetFormatPr defaultRowHeight="13.2" x14ac:dyDescent="0.25"/>
  <cols>
    <col min="1" max="1" width="29.6640625" customWidth="1"/>
    <col min="2" max="2" width="23.6640625" style="74" customWidth="1"/>
    <col min="3" max="3" width="23.88671875" customWidth="1"/>
    <col min="4" max="4" width="24.77734375" style="74" customWidth="1"/>
  </cols>
  <sheetData>
    <row r="1" spans="1:6" ht="52.05" customHeight="1" thickTop="1" x14ac:dyDescent="0.25">
      <c r="A1" s="25" t="str">
        <f>'Date for Titles'!B8</f>
        <v>Number and Percent of Total Population with Active Status (Status 1, 2 &amp; 8)
Who Are In Developmental Centers (Status 8) as of June 2016
(Based on CMF Status Codes)</v>
      </c>
      <c r="B1" s="72"/>
      <c r="C1" s="9"/>
      <c r="D1" s="75"/>
    </row>
    <row r="2" spans="1:6" ht="18" customHeight="1" x14ac:dyDescent="0.25">
      <c r="A2" s="162" t="s">
        <v>0</v>
      </c>
      <c r="B2" s="73" t="s">
        <v>1</v>
      </c>
      <c r="C2" s="24"/>
      <c r="D2" s="160" t="s">
        <v>2</v>
      </c>
    </row>
    <row r="3" spans="1:6" ht="12.9" customHeight="1" thickBot="1" x14ac:dyDescent="0.3">
      <c r="A3" s="163"/>
      <c r="B3" s="84" t="s">
        <v>3</v>
      </c>
      <c r="C3" s="85" t="s">
        <v>4</v>
      </c>
      <c r="D3" s="161"/>
    </row>
    <row r="4" spans="1:6" ht="13.8" hidden="1" thickBot="1" x14ac:dyDescent="0.3">
      <c r="A4" s="115"/>
      <c r="B4" s="116" t="s">
        <v>5</v>
      </c>
      <c r="C4" s="117"/>
      <c r="D4" s="118" t="s">
        <v>5</v>
      </c>
      <c r="E4" s="114"/>
      <c r="F4" s="114"/>
    </row>
    <row r="5" spans="1:6" ht="15" customHeight="1" x14ac:dyDescent="0.25">
      <c r="A5" s="86" t="s">
        <v>7</v>
      </c>
      <c r="B5" s="87">
        <v>81</v>
      </c>
      <c r="C5" s="88">
        <f>+B5/D5</f>
        <v>3.8667175864044302E-3</v>
      </c>
      <c r="D5" s="133">
        <v>20948</v>
      </c>
      <c r="E5" s="114"/>
      <c r="F5" s="114"/>
    </row>
    <row r="6" spans="1:6" ht="15" customHeight="1" x14ac:dyDescent="0.25">
      <c r="A6" s="82" t="s">
        <v>8</v>
      </c>
      <c r="B6" s="79">
        <v>88</v>
      </c>
      <c r="C6" s="29">
        <f>+B6/D6</f>
        <v>4.9830124575311443E-3</v>
      </c>
      <c r="D6" s="133">
        <v>17660</v>
      </c>
      <c r="E6" s="114"/>
      <c r="F6" s="114"/>
    </row>
    <row r="7" spans="1:6" ht="15" customHeight="1" x14ac:dyDescent="0.25">
      <c r="A7" s="82" t="s">
        <v>9</v>
      </c>
      <c r="B7" s="114">
        <v>124</v>
      </c>
      <c r="C7" s="29">
        <f>+B7/D7</f>
        <v>6.692934635936741E-3</v>
      </c>
      <c r="D7" s="133">
        <v>18527</v>
      </c>
      <c r="E7" s="114"/>
      <c r="F7" s="114"/>
    </row>
    <row r="8" spans="1:6" ht="15" customHeight="1" x14ac:dyDescent="0.25">
      <c r="A8" s="55" t="s">
        <v>10</v>
      </c>
      <c r="B8" s="79">
        <v>14</v>
      </c>
      <c r="C8" s="29">
        <f>+B8/D8</f>
        <v>1.2894906511927789E-3</v>
      </c>
      <c r="D8" s="133">
        <v>10857</v>
      </c>
      <c r="E8" s="114"/>
      <c r="F8" s="114"/>
    </row>
    <row r="9" spans="1:6" ht="15" customHeight="1" x14ac:dyDescent="0.25">
      <c r="A9" s="55" t="s">
        <v>11</v>
      </c>
      <c r="B9" s="79">
        <v>24</v>
      </c>
      <c r="C9" s="29">
        <f>+B9/D9</f>
        <v>3.3162912809175074E-3</v>
      </c>
      <c r="D9" s="133">
        <v>7237</v>
      </c>
      <c r="E9" s="114"/>
      <c r="F9" s="114"/>
    </row>
    <row r="10" spans="1:6" ht="15" customHeight="1" x14ac:dyDescent="0.25">
      <c r="A10" s="55" t="s">
        <v>12</v>
      </c>
      <c r="B10" s="79">
        <v>95</v>
      </c>
      <c r="C10" s="29">
        <f t="shared" ref="C10:C25" si="0">+B10/D10</f>
        <v>1.0806506654533045E-2</v>
      </c>
      <c r="D10" s="133">
        <v>8791</v>
      </c>
      <c r="E10" s="114"/>
      <c r="F10" s="114"/>
    </row>
    <row r="11" spans="1:6" ht="15" customHeight="1" x14ac:dyDescent="0.25">
      <c r="A11" s="55" t="s">
        <v>13</v>
      </c>
      <c r="B11" s="89">
        <v>19</v>
      </c>
      <c r="C11" s="29">
        <f>+B11/D11</f>
        <v>1.5824102606812693E-3</v>
      </c>
      <c r="D11" s="133">
        <v>12007</v>
      </c>
      <c r="E11" s="114"/>
      <c r="F11" s="114"/>
    </row>
    <row r="12" spans="1:6" ht="15" customHeight="1" x14ac:dyDescent="0.25">
      <c r="A12" s="55" t="s">
        <v>14</v>
      </c>
      <c r="B12" s="89">
        <v>25</v>
      </c>
      <c r="C12" s="29">
        <f>+B12/D12</f>
        <v>8.0976905386583747E-4</v>
      </c>
      <c r="D12" s="133">
        <v>30873</v>
      </c>
      <c r="E12" s="114"/>
      <c r="F12" s="114"/>
    </row>
    <row r="13" spans="1:6" ht="15" customHeight="1" x14ac:dyDescent="0.25">
      <c r="A13" s="55" t="s">
        <v>15</v>
      </c>
      <c r="B13" s="79">
        <v>41</v>
      </c>
      <c r="C13" s="29">
        <f t="shared" si="0"/>
        <v>5.1774213915898471E-3</v>
      </c>
      <c r="D13" s="133">
        <v>7919</v>
      </c>
      <c r="E13" s="114"/>
      <c r="F13" s="114"/>
    </row>
    <row r="14" spans="1:6" ht="15" customHeight="1" x14ac:dyDescent="0.25">
      <c r="A14" s="55" t="s">
        <v>16</v>
      </c>
      <c r="B14" s="79">
        <v>12</v>
      </c>
      <c r="C14" s="29">
        <f t="shared" si="0"/>
        <v>1.2644889357218123E-3</v>
      </c>
      <c r="D14" s="133">
        <v>9490</v>
      </c>
      <c r="E14" s="114"/>
      <c r="F14" s="114"/>
    </row>
    <row r="15" spans="1:6" ht="15" customHeight="1" x14ac:dyDescent="0.25">
      <c r="A15" s="141" t="s">
        <v>17</v>
      </c>
      <c r="B15" s="142">
        <v>101</v>
      </c>
      <c r="C15" s="143">
        <f>+B15/D15</f>
        <v>1.2215771649733915E-2</v>
      </c>
      <c r="D15" s="144">
        <v>8268</v>
      </c>
      <c r="E15" s="114"/>
      <c r="F15" s="114"/>
    </row>
    <row r="16" spans="1:6" ht="15" customHeight="1" x14ac:dyDescent="0.25">
      <c r="A16" s="55" t="s">
        <v>18</v>
      </c>
      <c r="B16" s="79">
        <v>37</v>
      </c>
      <c r="C16" s="29">
        <f t="shared" si="0"/>
        <v>1.653557382910261E-3</v>
      </c>
      <c r="D16" s="133">
        <v>22376</v>
      </c>
      <c r="E16" s="114"/>
      <c r="F16" s="114"/>
    </row>
    <row r="17" spans="1:6" ht="15" customHeight="1" x14ac:dyDescent="0.25">
      <c r="A17" s="55" t="s">
        <v>19</v>
      </c>
      <c r="B17" s="79">
        <v>80</v>
      </c>
      <c r="C17" s="29">
        <f t="shared" si="0"/>
        <v>4.0700040700040697E-3</v>
      </c>
      <c r="D17" s="133">
        <v>19656</v>
      </c>
      <c r="E17" s="114"/>
      <c r="F17" s="114"/>
    </row>
    <row r="18" spans="1:6" ht="15" customHeight="1" x14ac:dyDescent="0.25">
      <c r="A18" s="55" t="s">
        <v>20</v>
      </c>
      <c r="B18" s="79">
        <v>10</v>
      </c>
      <c r="C18" s="29">
        <f t="shared" si="0"/>
        <v>2.8184892897406989E-3</v>
      </c>
      <c r="D18" s="133">
        <v>3548</v>
      </c>
      <c r="E18" s="114"/>
      <c r="F18" s="114"/>
    </row>
    <row r="19" spans="1:6" ht="15" customHeight="1" x14ac:dyDescent="0.25">
      <c r="A19" s="55" t="s">
        <v>21</v>
      </c>
      <c r="B19" s="79">
        <v>15</v>
      </c>
      <c r="C19" s="29">
        <f t="shared" si="0"/>
        <v>9.3679740194853864E-4</v>
      </c>
      <c r="D19" s="133">
        <v>16012</v>
      </c>
      <c r="E19" s="114"/>
      <c r="F19" s="114"/>
    </row>
    <row r="20" spans="1:6" ht="15" customHeight="1" x14ac:dyDescent="0.25">
      <c r="A20" s="55" t="s">
        <v>22</v>
      </c>
      <c r="B20" s="79">
        <v>61</v>
      </c>
      <c r="C20" s="29">
        <f t="shared" si="0"/>
        <v>2.4966234191462367E-3</v>
      </c>
      <c r="D20" s="133">
        <v>24433</v>
      </c>
      <c r="E20" s="114"/>
      <c r="F20" s="114"/>
    </row>
    <row r="21" spans="1:6" ht="15" customHeight="1" x14ac:dyDescent="0.25">
      <c r="A21" s="55" t="s">
        <v>23</v>
      </c>
      <c r="B21" s="79">
        <v>18</v>
      </c>
      <c r="C21" s="29">
        <f t="shared" si="0"/>
        <v>1.4281180577594415E-3</v>
      </c>
      <c r="D21" s="133">
        <v>12604</v>
      </c>
      <c r="E21" s="114"/>
      <c r="F21" s="114"/>
    </row>
    <row r="22" spans="1:6" ht="15" customHeight="1" x14ac:dyDescent="0.25">
      <c r="A22" s="55" t="s">
        <v>24</v>
      </c>
      <c r="B22" s="79">
        <v>62</v>
      </c>
      <c r="C22" s="29">
        <f>+B22/D22</f>
        <v>4.6969696969696969E-3</v>
      </c>
      <c r="D22" s="133">
        <v>13200</v>
      </c>
      <c r="E22" s="114"/>
      <c r="F22" s="114"/>
    </row>
    <row r="23" spans="1:6" ht="15" customHeight="1" x14ac:dyDescent="0.25">
      <c r="A23" s="55" t="s">
        <v>25</v>
      </c>
      <c r="B23" s="79">
        <v>24</v>
      </c>
      <c r="C23" s="29">
        <f t="shared" si="0"/>
        <v>1.8280143194455024E-3</v>
      </c>
      <c r="D23" s="133">
        <v>13129</v>
      </c>
      <c r="E23" s="114"/>
      <c r="F23" s="114"/>
    </row>
    <row r="24" spans="1:6" ht="15" customHeight="1" x14ac:dyDescent="0.25">
      <c r="A24" s="55" t="s">
        <v>26</v>
      </c>
      <c r="B24" s="3">
        <v>24</v>
      </c>
      <c r="C24" s="29">
        <f>+B24/D24</f>
        <v>1.9359522465112527E-3</v>
      </c>
      <c r="D24" s="133">
        <v>12397</v>
      </c>
      <c r="E24" s="114"/>
      <c r="F24" s="114"/>
    </row>
    <row r="25" spans="1:6" ht="15" customHeight="1" thickBot="1" x14ac:dyDescent="0.3">
      <c r="A25" s="76" t="s">
        <v>27</v>
      </c>
      <c r="B25" s="80">
        <v>22</v>
      </c>
      <c r="C25" s="36">
        <f t="shared" si="0"/>
        <v>2.6259250417760803E-3</v>
      </c>
      <c r="D25" s="133">
        <v>8378</v>
      </c>
      <c r="E25" s="114"/>
      <c r="F25" s="14"/>
    </row>
    <row r="26" spans="1:6" ht="24.9" customHeight="1" thickBot="1" x14ac:dyDescent="0.3">
      <c r="A26" s="90" t="s">
        <v>28</v>
      </c>
      <c r="B26" s="91">
        <f>SUM(B5:B25)</f>
        <v>977</v>
      </c>
      <c r="C26" s="92">
        <f>+B26/D26</f>
        <v>3.2751164895578424E-3</v>
      </c>
      <c r="D26" s="132">
        <f>SUM(D5:D25)</f>
        <v>298310</v>
      </c>
    </row>
    <row r="27" spans="1:6" ht="13.8" thickTop="1" x14ac:dyDescent="0.25"/>
  </sheetData>
  <mergeCells count="2">
    <mergeCell ref="D2:D3"/>
    <mergeCell ref="A2:A3"/>
  </mergeCells>
  <phoneticPr fontId="0" type="noConversion"/>
  <printOptions horizontalCentered="1"/>
  <pageMargins left="0.75" right="0.75" top="0.94" bottom="0.87" header="0.61" footer="0.5"/>
  <pageSetup orientation="landscape" r:id="rId1"/>
  <headerFooter alignWithMargins="0">
    <oddHeader>&amp;C&amp;"Arial,Bold"&amp;12REGIONAL CENTER PERFORMANCE CONTRACT</oddHeader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A15" sqref="A15:H15"/>
    </sheetView>
  </sheetViews>
  <sheetFormatPr defaultRowHeight="13.2" x14ac:dyDescent="0.25"/>
  <cols>
    <col min="1" max="1" width="24.88671875" customWidth="1"/>
    <col min="2" max="3" width="11.33203125" customWidth="1"/>
    <col min="4" max="4" width="14.21875" customWidth="1"/>
    <col min="5" max="5" width="13.6640625" customWidth="1"/>
    <col min="6" max="6" width="12.77734375" customWidth="1"/>
    <col min="7" max="7" width="12.88671875" customWidth="1"/>
    <col min="8" max="8" width="19.21875" customWidth="1"/>
    <col min="9" max="9" width="13.21875" customWidth="1"/>
  </cols>
  <sheetData>
    <row r="1" spans="1:9" ht="39.9" customHeight="1" thickTop="1" x14ac:dyDescent="0.25">
      <c r="A1" s="164" t="str">
        <f>'Date for Titles'!B12</f>
        <v>Children* Residing with Families                                                                                                                                                     *Individuals Under Age 18 with Status 1 or 2 on CMF as of June 2016</v>
      </c>
      <c r="B1" s="165"/>
      <c r="C1" s="165"/>
      <c r="D1" s="165"/>
      <c r="E1" s="165"/>
      <c r="F1" s="165"/>
      <c r="G1" s="165"/>
      <c r="H1" s="166"/>
      <c r="I1" s="1"/>
    </row>
    <row r="2" spans="1:9" ht="19.649999999999999" customHeight="1" x14ac:dyDescent="0.25">
      <c r="A2" s="167" t="s">
        <v>0</v>
      </c>
      <c r="B2" s="169" t="s">
        <v>29</v>
      </c>
      <c r="C2" s="170"/>
      <c r="D2" s="171" t="s">
        <v>30</v>
      </c>
      <c r="E2" s="172"/>
      <c r="F2" s="169" t="s">
        <v>31</v>
      </c>
      <c r="G2" s="173"/>
      <c r="H2" s="2" t="s">
        <v>32</v>
      </c>
      <c r="I2" s="3"/>
    </row>
    <row r="3" spans="1:9" ht="13.8" thickBot="1" x14ac:dyDescent="0.3">
      <c r="A3" s="168"/>
      <c r="B3" s="19" t="s">
        <v>33</v>
      </c>
      <c r="C3" s="18" t="s">
        <v>34</v>
      </c>
      <c r="D3" s="20" t="s">
        <v>33</v>
      </c>
      <c r="E3" s="21" t="s">
        <v>34</v>
      </c>
      <c r="F3" s="19" t="s">
        <v>33</v>
      </c>
      <c r="G3" s="22" t="s">
        <v>34</v>
      </c>
      <c r="H3" s="4" t="s">
        <v>35</v>
      </c>
      <c r="I3" s="3"/>
    </row>
    <row r="4" spans="1:9" ht="13.8" hidden="1" thickBot="1" x14ac:dyDescent="0.3">
      <c r="A4" s="46"/>
      <c r="B4" s="119" t="s">
        <v>5</v>
      </c>
      <c r="C4" s="120"/>
      <c r="D4" s="119" t="s">
        <v>5</v>
      </c>
      <c r="E4" s="121"/>
      <c r="F4" s="122"/>
      <c r="G4" s="123"/>
      <c r="H4" s="5" t="s">
        <v>5</v>
      </c>
      <c r="I4" s="3"/>
    </row>
    <row r="5" spans="1:9" ht="16.5" customHeight="1" x14ac:dyDescent="0.25">
      <c r="A5" s="43" t="s">
        <v>7</v>
      </c>
      <c r="B5" s="94">
        <v>154</v>
      </c>
      <c r="C5" s="95">
        <f t="shared" ref="C5:C12" si="0">+B5/H5</f>
        <v>1.6412661195779603E-2</v>
      </c>
      <c r="D5" s="94">
        <v>9172</v>
      </c>
      <c r="E5" s="96">
        <f>+D5/H5</f>
        <v>0.9775125226473409</v>
      </c>
      <c r="F5" s="57">
        <f t="shared" ref="F5:F12" si="1">+B5+D5</f>
        <v>9326</v>
      </c>
      <c r="G5" s="97">
        <f>+F5/H5</f>
        <v>0.99392518384312056</v>
      </c>
      <c r="H5" s="99">
        <v>9383</v>
      </c>
      <c r="I5" s="3"/>
    </row>
    <row r="6" spans="1:9" ht="15" customHeight="1" x14ac:dyDescent="0.25">
      <c r="A6" s="46" t="s">
        <v>8</v>
      </c>
      <c r="B6" s="53">
        <v>214</v>
      </c>
      <c r="C6" s="26">
        <f t="shared" si="0"/>
        <v>2.5780026502830983E-2</v>
      </c>
      <c r="D6" s="53">
        <v>8007</v>
      </c>
      <c r="E6" s="28">
        <f t="shared" ref="E6:E25" si="2">+D6/H6</f>
        <v>0.96458258041199851</v>
      </c>
      <c r="F6" s="30">
        <f t="shared" si="1"/>
        <v>8221</v>
      </c>
      <c r="G6" s="29">
        <f t="shared" ref="G6:G25" si="3">+F6/H6</f>
        <v>0.99036260691482958</v>
      </c>
      <c r="H6" s="54">
        <v>8301</v>
      </c>
      <c r="I6" s="3"/>
    </row>
    <row r="7" spans="1:9" ht="15" customHeight="1" x14ac:dyDescent="0.25">
      <c r="A7" s="46" t="s">
        <v>9</v>
      </c>
      <c r="B7" s="53">
        <v>118</v>
      </c>
      <c r="C7" s="26">
        <f t="shared" si="0"/>
        <v>1.4309968469560999E-2</v>
      </c>
      <c r="D7" s="53">
        <v>8036</v>
      </c>
      <c r="E7" s="28">
        <f t="shared" si="2"/>
        <v>0.97453310696095075</v>
      </c>
      <c r="F7" s="30">
        <f t="shared" si="1"/>
        <v>8154</v>
      </c>
      <c r="G7" s="29">
        <f t="shared" si="3"/>
        <v>0.98884307543051175</v>
      </c>
      <c r="H7" s="54">
        <v>8246</v>
      </c>
      <c r="I7" s="3"/>
    </row>
    <row r="8" spans="1:9" ht="15" customHeight="1" x14ac:dyDescent="0.25">
      <c r="A8" s="13" t="s">
        <v>10</v>
      </c>
      <c r="B8" s="53">
        <v>58</v>
      </c>
      <c r="C8" s="26">
        <f t="shared" si="0"/>
        <v>1.0177224074399017E-2</v>
      </c>
      <c r="D8" s="53">
        <v>5569</v>
      </c>
      <c r="E8" s="28">
        <f t="shared" si="2"/>
        <v>0.97718898052289871</v>
      </c>
      <c r="F8" s="30">
        <f t="shared" si="1"/>
        <v>5627</v>
      </c>
      <c r="G8" s="29">
        <f t="shared" si="3"/>
        <v>0.98736620459729774</v>
      </c>
      <c r="H8" s="54">
        <v>5699</v>
      </c>
      <c r="I8" s="3"/>
    </row>
    <row r="9" spans="1:9" ht="15" customHeight="1" x14ac:dyDescent="0.25">
      <c r="A9" s="13" t="s">
        <v>11</v>
      </c>
      <c r="B9" s="53">
        <v>112</v>
      </c>
      <c r="C9" s="26">
        <f t="shared" si="0"/>
        <v>3.9367311072056238E-2</v>
      </c>
      <c r="D9" s="53">
        <v>2713</v>
      </c>
      <c r="E9" s="28">
        <f t="shared" si="2"/>
        <v>0.95360281195079089</v>
      </c>
      <c r="F9" s="30">
        <f t="shared" si="1"/>
        <v>2825</v>
      </c>
      <c r="G9" s="29">
        <f t="shared" si="3"/>
        <v>0.99297012302284715</v>
      </c>
      <c r="H9" s="54">
        <v>2845</v>
      </c>
      <c r="I9" s="3"/>
    </row>
    <row r="10" spans="1:9" ht="15" customHeight="1" x14ac:dyDescent="0.25">
      <c r="A10" s="13" t="s">
        <v>12</v>
      </c>
      <c r="B10" s="53">
        <v>31</v>
      </c>
      <c r="C10" s="26">
        <f t="shared" si="0"/>
        <v>8.9829035062300791E-3</v>
      </c>
      <c r="D10" s="53">
        <v>3382</v>
      </c>
      <c r="E10" s="28">
        <f t="shared" si="2"/>
        <v>0.98000579542161692</v>
      </c>
      <c r="F10" s="30">
        <f t="shared" si="1"/>
        <v>3413</v>
      </c>
      <c r="G10" s="29">
        <f t="shared" si="3"/>
        <v>0.98898869892784702</v>
      </c>
      <c r="H10" s="54">
        <v>3451</v>
      </c>
      <c r="I10" s="3"/>
    </row>
    <row r="11" spans="1:9" ht="15" customHeight="1" x14ac:dyDescent="0.25">
      <c r="A11" s="13" t="s">
        <v>13</v>
      </c>
      <c r="B11" s="53">
        <v>224</v>
      </c>
      <c r="C11" s="26">
        <f t="shared" si="0"/>
        <v>3.717225356787255E-2</v>
      </c>
      <c r="D11" s="53">
        <v>5789</v>
      </c>
      <c r="E11" s="28">
        <f>+D11/H11</f>
        <v>0.96067042814470627</v>
      </c>
      <c r="F11" s="30">
        <f t="shared" si="1"/>
        <v>6013</v>
      </c>
      <c r="G11" s="29">
        <f>+F11/H11</f>
        <v>0.99784268171257884</v>
      </c>
      <c r="H11" s="54">
        <v>6026</v>
      </c>
      <c r="I11" s="3"/>
    </row>
    <row r="12" spans="1:9" ht="15" customHeight="1" x14ac:dyDescent="0.25">
      <c r="A12" s="13" t="s">
        <v>14</v>
      </c>
      <c r="B12" s="53">
        <v>571</v>
      </c>
      <c r="C12" s="26">
        <f t="shared" si="0"/>
        <v>3.914981145011999E-2</v>
      </c>
      <c r="D12" s="53">
        <v>13870</v>
      </c>
      <c r="E12" s="28">
        <f>+D12/H12</f>
        <v>0.95097703119643473</v>
      </c>
      <c r="F12" s="30">
        <f t="shared" si="1"/>
        <v>14441</v>
      </c>
      <c r="G12" s="29">
        <f>+F12/H12</f>
        <v>0.99012684264655471</v>
      </c>
      <c r="H12" s="54">
        <v>14585</v>
      </c>
      <c r="I12" s="3"/>
    </row>
    <row r="13" spans="1:9" ht="15" customHeight="1" x14ac:dyDescent="0.25">
      <c r="A13" s="13" t="s">
        <v>15</v>
      </c>
      <c r="B13" s="53">
        <v>122</v>
      </c>
      <c r="C13" s="26">
        <f t="shared" ref="C13:C25" si="4">+B13/H13</f>
        <v>3.3888888888888892E-2</v>
      </c>
      <c r="D13" s="53">
        <v>3446</v>
      </c>
      <c r="E13" s="28">
        <f t="shared" si="2"/>
        <v>0.9572222222222222</v>
      </c>
      <c r="F13" s="30">
        <f t="shared" ref="F13:F25" si="5">+B13+D13</f>
        <v>3568</v>
      </c>
      <c r="G13" s="29">
        <f t="shared" si="3"/>
        <v>0.99111111111111116</v>
      </c>
      <c r="H13" s="54">
        <v>3600</v>
      </c>
      <c r="I13" s="3"/>
    </row>
    <row r="14" spans="1:9" ht="15" customHeight="1" x14ac:dyDescent="0.25">
      <c r="A14" s="13" t="s">
        <v>16</v>
      </c>
      <c r="B14" s="53">
        <v>63</v>
      </c>
      <c r="C14" s="26">
        <f t="shared" si="4"/>
        <v>1.1540575196922514E-2</v>
      </c>
      <c r="D14" s="53">
        <v>5379</v>
      </c>
      <c r="E14" s="28">
        <f t="shared" si="2"/>
        <v>0.9853453013372413</v>
      </c>
      <c r="F14" s="30">
        <f t="shared" si="5"/>
        <v>5442</v>
      </c>
      <c r="G14" s="29">
        <f t="shared" si="3"/>
        <v>0.99688587653416372</v>
      </c>
      <c r="H14" s="54">
        <v>5459</v>
      </c>
      <c r="I14" s="3"/>
    </row>
    <row r="15" spans="1:9" ht="15" customHeight="1" x14ac:dyDescent="0.25">
      <c r="A15" s="145" t="s">
        <v>17</v>
      </c>
      <c r="B15" s="146">
        <v>68</v>
      </c>
      <c r="C15" s="147">
        <f>+B15/H15</f>
        <v>2.1296586282492952E-2</v>
      </c>
      <c r="D15" s="146">
        <v>3099</v>
      </c>
      <c r="E15" s="148">
        <f t="shared" si="2"/>
        <v>0.97056060131537736</v>
      </c>
      <c r="F15" s="149">
        <f>+B15+D15</f>
        <v>3167</v>
      </c>
      <c r="G15" s="143">
        <f t="shared" si="3"/>
        <v>0.99185718759787034</v>
      </c>
      <c r="H15" s="150">
        <v>3193</v>
      </c>
      <c r="I15" s="3"/>
    </row>
    <row r="16" spans="1:9" ht="15" customHeight="1" x14ac:dyDescent="0.25">
      <c r="A16" s="13" t="s">
        <v>18</v>
      </c>
      <c r="B16" s="53">
        <v>464</v>
      </c>
      <c r="C16" s="26">
        <f>+B16/H16</f>
        <v>3.768987084720981E-2</v>
      </c>
      <c r="D16" s="53">
        <v>11783</v>
      </c>
      <c r="E16" s="28">
        <f t="shared" si="2"/>
        <v>0.957111526277313</v>
      </c>
      <c r="F16" s="30">
        <f>+B16+D16</f>
        <v>12247</v>
      </c>
      <c r="G16" s="29">
        <f t="shared" si="3"/>
        <v>0.99480139712452276</v>
      </c>
      <c r="H16" s="54">
        <v>12311</v>
      </c>
      <c r="I16" s="3"/>
    </row>
    <row r="17" spans="1:9" ht="15" customHeight="1" x14ac:dyDescent="0.25">
      <c r="A17" s="13" t="s">
        <v>19</v>
      </c>
      <c r="B17" s="53">
        <v>132</v>
      </c>
      <c r="C17" s="26">
        <f>+B17/H17</f>
        <v>1.3990461049284579E-2</v>
      </c>
      <c r="D17" s="53">
        <v>9227</v>
      </c>
      <c r="E17" s="28">
        <f t="shared" si="2"/>
        <v>0.97795442501324858</v>
      </c>
      <c r="F17" s="30">
        <f>+B17+D17</f>
        <v>9359</v>
      </c>
      <c r="G17" s="29">
        <f t="shared" si="3"/>
        <v>0.99194488606253317</v>
      </c>
      <c r="H17" s="54">
        <v>9435</v>
      </c>
      <c r="I17" s="3"/>
    </row>
    <row r="18" spans="1:9" ht="15" customHeight="1" x14ac:dyDescent="0.25">
      <c r="A18" s="13" t="s">
        <v>20</v>
      </c>
      <c r="B18" s="53">
        <v>54</v>
      </c>
      <c r="C18" s="26">
        <f t="shared" si="4"/>
        <v>3.7788663400979708E-2</v>
      </c>
      <c r="D18" s="53">
        <v>1364</v>
      </c>
      <c r="E18" s="28">
        <f t="shared" si="2"/>
        <v>0.95451364590622811</v>
      </c>
      <c r="F18" s="30">
        <f t="shared" si="5"/>
        <v>1418</v>
      </c>
      <c r="G18" s="29">
        <f t="shared" si="3"/>
        <v>0.99230230930720786</v>
      </c>
      <c r="H18" s="54">
        <v>1429</v>
      </c>
      <c r="I18" s="3"/>
    </row>
    <row r="19" spans="1:9" ht="15" customHeight="1" x14ac:dyDescent="0.25">
      <c r="A19" s="13" t="s">
        <v>21</v>
      </c>
      <c r="B19" s="53">
        <v>86</v>
      </c>
      <c r="C19" s="26">
        <f>+B19/H19</f>
        <v>1.0987607001405391E-2</v>
      </c>
      <c r="D19" s="53">
        <v>7646</v>
      </c>
      <c r="E19" s="28">
        <f t="shared" si="2"/>
        <v>0.97687492014820498</v>
      </c>
      <c r="F19" s="30">
        <f>+B19+D19</f>
        <v>7732</v>
      </c>
      <c r="G19" s="29">
        <f t="shared" si="3"/>
        <v>0.98786252714961031</v>
      </c>
      <c r="H19" s="54">
        <v>7827</v>
      </c>
      <c r="I19" s="3"/>
    </row>
    <row r="20" spans="1:9" ht="15" customHeight="1" x14ac:dyDescent="0.25">
      <c r="A20" s="13" t="s">
        <v>22</v>
      </c>
      <c r="B20" s="53">
        <v>225</v>
      </c>
      <c r="C20" s="26">
        <f t="shared" si="4"/>
        <v>1.8404907975460124E-2</v>
      </c>
      <c r="D20" s="53">
        <v>11911</v>
      </c>
      <c r="E20" s="28">
        <f t="shared" si="2"/>
        <v>0.97431492842535783</v>
      </c>
      <c r="F20" s="30">
        <f t="shared" si="5"/>
        <v>12136</v>
      </c>
      <c r="G20" s="29">
        <f t="shared" si="3"/>
        <v>0.99271983640081796</v>
      </c>
      <c r="H20" s="54">
        <v>12225</v>
      </c>
      <c r="I20" s="3"/>
    </row>
    <row r="21" spans="1:9" ht="15" customHeight="1" x14ac:dyDescent="0.25">
      <c r="A21" s="13" t="s">
        <v>23</v>
      </c>
      <c r="B21" s="53">
        <v>212</v>
      </c>
      <c r="C21" s="26">
        <f>+B21/H21</f>
        <v>3.5847142374027731E-2</v>
      </c>
      <c r="D21" s="53">
        <v>5629</v>
      </c>
      <c r="E21" s="28">
        <f t="shared" si="2"/>
        <v>0.95180926614812311</v>
      </c>
      <c r="F21" s="30">
        <f>+B21+D21</f>
        <v>5841</v>
      </c>
      <c r="G21" s="29">
        <f t="shared" si="3"/>
        <v>0.98765640852215086</v>
      </c>
      <c r="H21" s="54">
        <v>5914</v>
      </c>
      <c r="I21" s="3"/>
    </row>
    <row r="22" spans="1:9" ht="15" customHeight="1" x14ac:dyDescent="0.25">
      <c r="A22" s="13" t="s">
        <v>36</v>
      </c>
      <c r="B22" s="53">
        <v>284</v>
      </c>
      <c r="C22" s="26">
        <f>+B22/H22</f>
        <v>4.3286084438347812E-2</v>
      </c>
      <c r="D22" s="53">
        <v>6247</v>
      </c>
      <c r="E22" s="28">
        <f t="shared" si="2"/>
        <v>0.95214144185337601</v>
      </c>
      <c r="F22" s="30">
        <f>+B22+D22</f>
        <v>6531</v>
      </c>
      <c r="G22" s="29">
        <f t="shared" si="3"/>
        <v>0.99542752629172382</v>
      </c>
      <c r="H22" s="54">
        <v>6561</v>
      </c>
      <c r="I22" s="3"/>
    </row>
    <row r="23" spans="1:9" ht="15" customHeight="1" x14ac:dyDescent="0.25">
      <c r="A23" s="13" t="s">
        <v>25</v>
      </c>
      <c r="B23" s="53">
        <v>82</v>
      </c>
      <c r="C23" s="26">
        <f t="shared" si="4"/>
        <v>1.201817382383116E-2</v>
      </c>
      <c r="D23" s="53">
        <v>6710</v>
      </c>
      <c r="E23" s="28">
        <f t="shared" si="2"/>
        <v>0.98343837021837899</v>
      </c>
      <c r="F23" s="30">
        <f t="shared" si="5"/>
        <v>6792</v>
      </c>
      <c r="G23" s="29">
        <f t="shared" si="3"/>
        <v>0.99545654404221018</v>
      </c>
      <c r="H23" s="54">
        <v>6823</v>
      </c>
      <c r="I23" s="3"/>
    </row>
    <row r="24" spans="1:9" ht="15" customHeight="1" x14ac:dyDescent="0.25">
      <c r="A24" s="13" t="s">
        <v>26</v>
      </c>
      <c r="B24" s="53">
        <v>159</v>
      </c>
      <c r="C24" s="26">
        <f>+B24/H24</f>
        <v>2.5146291317412622E-2</v>
      </c>
      <c r="D24" s="53">
        <v>6118</v>
      </c>
      <c r="E24" s="28">
        <f>+D24/H24</f>
        <v>0.96757868100585165</v>
      </c>
      <c r="F24" s="30">
        <f>+B24+D24</f>
        <v>6277</v>
      </c>
      <c r="G24" s="29">
        <f>+F24/H24</f>
        <v>0.99272497232326429</v>
      </c>
      <c r="H24" s="54">
        <v>6323</v>
      </c>
      <c r="I24" s="3"/>
    </row>
    <row r="25" spans="1:9" ht="15" customHeight="1" thickBot="1" x14ac:dyDescent="0.3">
      <c r="A25" s="16" t="s">
        <v>27</v>
      </c>
      <c r="B25" s="53">
        <v>127</v>
      </c>
      <c r="C25" s="33">
        <f t="shared" si="4"/>
        <v>2.9337029337029336E-2</v>
      </c>
      <c r="D25" s="53">
        <v>4185</v>
      </c>
      <c r="E25" s="35">
        <f t="shared" si="2"/>
        <v>0.96673596673596673</v>
      </c>
      <c r="F25" s="32">
        <f t="shared" si="5"/>
        <v>4312</v>
      </c>
      <c r="G25" s="36">
        <f t="shared" si="3"/>
        <v>0.99607299607299604</v>
      </c>
      <c r="H25" s="54">
        <v>4329</v>
      </c>
      <c r="I25" s="3"/>
    </row>
    <row r="26" spans="1:9" ht="24.9" customHeight="1" thickBot="1" x14ac:dyDescent="0.3">
      <c r="A26" s="15" t="s">
        <v>28</v>
      </c>
      <c r="B26" s="37">
        <f>SUM(B5:B25)</f>
        <v>3560</v>
      </c>
      <c r="C26" s="38">
        <f>+B26/H26</f>
        <v>2.4728232556524156E-2</v>
      </c>
      <c r="D26" s="48">
        <f>SUM(D5:D25)</f>
        <v>139282</v>
      </c>
      <c r="E26" s="39">
        <f>+D26/H26</f>
        <v>0.96747126037578579</v>
      </c>
      <c r="F26" s="37">
        <f>SUM(F5:F25)</f>
        <v>142842</v>
      </c>
      <c r="G26" s="40">
        <f>+F26/H26</f>
        <v>0.99219949293230991</v>
      </c>
      <c r="H26" s="41">
        <f>SUM(H5:H25)</f>
        <v>143965</v>
      </c>
      <c r="I26" s="3"/>
    </row>
    <row r="27" spans="1:9" ht="23.4" customHeight="1" thickTop="1" x14ac:dyDescent="0.25">
      <c r="A27" s="6" t="s">
        <v>37</v>
      </c>
      <c r="B27" s="7"/>
      <c r="C27" s="7"/>
      <c r="D27" s="7"/>
      <c r="E27" s="7"/>
      <c r="F27" s="7"/>
      <c r="G27" s="7"/>
      <c r="H27" s="7"/>
    </row>
    <row r="28" spans="1:9" ht="15.9" customHeight="1" x14ac:dyDescent="0.25">
      <c r="A28" s="8" t="s">
        <v>38</v>
      </c>
      <c r="B28" s="3"/>
      <c r="C28" s="3"/>
      <c r="D28" s="3"/>
      <c r="E28" s="3"/>
      <c r="F28" s="3"/>
      <c r="G28" s="3"/>
      <c r="H28" s="3"/>
    </row>
    <row r="29" spans="1:9" ht="15" customHeight="1" x14ac:dyDescent="0.25">
      <c r="A29" s="3" t="s">
        <v>39</v>
      </c>
      <c r="B29" s="3"/>
      <c r="C29" s="3"/>
      <c r="D29" s="3"/>
      <c r="E29" s="3"/>
      <c r="F29" s="3"/>
      <c r="G29" s="3"/>
      <c r="H29" s="3"/>
    </row>
  </sheetData>
  <mergeCells count="5">
    <mergeCell ref="A1:H1"/>
    <mergeCell ref="A2:A3"/>
    <mergeCell ref="B2:C2"/>
    <mergeCell ref="D2:E2"/>
    <mergeCell ref="F2:G2"/>
  </mergeCells>
  <phoneticPr fontId="0" type="noConversion"/>
  <printOptions horizontalCentered="1"/>
  <pageMargins left="0.7" right="0.67" top="0.77" bottom="0.6" header="0.45" footer="0.27"/>
  <pageSetup orientation="landscape" r:id="rId1"/>
  <headerFooter alignWithMargins="0">
    <oddHeader>&amp;C&amp;"Arial,Bold"&amp;12REGIONAL CENTER PERFORMANCE CONTRACT</oddHeader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A15" sqref="A15:L15"/>
    </sheetView>
  </sheetViews>
  <sheetFormatPr defaultRowHeight="13.2" x14ac:dyDescent="0.25"/>
  <cols>
    <col min="1" max="1" width="19.88671875" customWidth="1"/>
    <col min="2" max="2" width="10.109375" customWidth="1"/>
    <col min="3" max="3" width="9.6640625" customWidth="1"/>
    <col min="4" max="4" width="9.77734375" style="74" customWidth="1"/>
    <col min="5" max="5" width="9.33203125" customWidth="1"/>
    <col min="6" max="6" width="10.33203125" customWidth="1"/>
    <col min="7" max="7" width="9.21875" customWidth="1"/>
    <col min="8" max="8" width="9.77734375" customWidth="1"/>
    <col min="10" max="10" width="10.77734375" customWidth="1"/>
    <col min="11" max="11" width="11" customWidth="1"/>
    <col min="12" max="12" width="13.21875" customWidth="1"/>
  </cols>
  <sheetData>
    <row r="1" spans="1:12" ht="39.9" customHeight="1" thickTop="1" x14ac:dyDescent="0.3">
      <c r="A1" s="164" t="str">
        <f>'Date for Titles'!B15</f>
        <v>Adults* Residing in Home Settings                                                                                                                                                                                           *Individuals Ages 18 and Over with Status 2 on CMF as of June 2016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5"/>
    </row>
    <row r="2" spans="1:12" ht="29.85" customHeight="1" x14ac:dyDescent="0.25">
      <c r="A2" s="167" t="s">
        <v>0</v>
      </c>
      <c r="B2" s="176" t="s">
        <v>40</v>
      </c>
      <c r="C2" s="170"/>
      <c r="D2" s="171" t="s">
        <v>41</v>
      </c>
      <c r="E2" s="170"/>
      <c r="F2" s="171" t="s">
        <v>42</v>
      </c>
      <c r="G2" s="170"/>
      <c r="H2" s="171" t="s">
        <v>43</v>
      </c>
      <c r="I2" s="172"/>
      <c r="J2" s="177" t="s">
        <v>44</v>
      </c>
      <c r="K2" s="178"/>
      <c r="L2" s="5" t="s">
        <v>45</v>
      </c>
    </row>
    <row r="3" spans="1:12" ht="15.9" customHeight="1" thickBot="1" x14ac:dyDescent="0.3">
      <c r="A3" s="168"/>
      <c r="B3" s="17" t="s">
        <v>33</v>
      </c>
      <c r="C3" s="18" t="s">
        <v>34</v>
      </c>
      <c r="D3" s="77" t="s">
        <v>33</v>
      </c>
      <c r="E3" s="18" t="s">
        <v>34</v>
      </c>
      <c r="F3" s="20" t="s">
        <v>33</v>
      </c>
      <c r="G3" s="18" t="s">
        <v>34</v>
      </c>
      <c r="H3" s="20" t="s">
        <v>33</v>
      </c>
      <c r="I3" s="21" t="s">
        <v>34</v>
      </c>
      <c r="J3" s="19" t="s">
        <v>33</v>
      </c>
      <c r="K3" s="22" t="s">
        <v>34</v>
      </c>
      <c r="L3" s="4" t="s">
        <v>46</v>
      </c>
    </row>
    <row r="4" spans="1:12" hidden="1" x14ac:dyDescent="0.25">
      <c r="A4" s="46"/>
      <c r="B4" s="119" t="s">
        <v>5</v>
      </c>
      <c r="C4" s="120"/>
      <c r="D4" s="124" t="s">
        <v>5</v>
      </c>
      <c r="E4" s="120"/>
      <c r="F4" s="119" t="s">
        <v>5</v>
      </c>
      <c r="G4" s="120"/>
      <c r="H4" s="119" t="s">
        <v>5</v>
      </c>
      <c r="I4" s="121"/>
      <c r="J4" s="122"/>
      <c r="K4" s="123"/>
      <c r="L4" s="5" t="s">
        <v>5</v>
      </c>
    </row>
    <row r="5" spans="1:12" ht="15.9" customHeight="1" x14ac:dyDescent="0.25">
      <c r="A5" s="46" t="s">
        <v>7</v>
      </c>
      <c r="B5" s="83">
        <v>115</v>
      </c>
      <c r="C5" s="26">
        <f>+B5/L5</f>
        <v>1.0013932427725532E-2</v>
      </c>
      <c r="D5" s="45">
        <v>2245</v>
      </c>
      <c r="E5" s="26">
        <f>+D5/L5</f>
        <v>0.19548937652385928</v>
      </c>
      <c r="F5" s="45">
        <v>6426</v>
      </c>
      <c r="G5" s="26">
        <f>+F5/L5</f>
        <v>0.55956112852664575</v>
      </c>
      <c r="H5" s="83">
        <v>513</v>
      </c>
      <c r="I5" s="28">
        <f>+H5/L5</f>
        <v>4.4670846394984323E-2</v>
      </c>
      <c r="J5" s="30">
        <f>SUM(B5,D5,F5,H5)</f>
        <v>9299</v>
      </c>
      <c r="K5" s="29">
        <f>+J5/L5</f>
        <v>0.80973528387321492</v>
      </c>
      <c r="L5" s="98">
        <v>11484</v>
      </c>
    </row>
    <row r="6" spans="1:12" ht="15" customHeight="1" x14ac:dyDescent="0.25">
      <c r="A6" s="46" t="s">
        <v>8</v>
      </c>
      <c r="B6" s="56">
        <v>277</v>
      </c>
      <c r="C6" s="26">
        <f>+B6/L6</f>
        <v>2.9878114550749648E-2</v>
      </c>
      <c r="D6" s="53">
        <v>1415</v>
      </c>
      <c r="E6" s="26">
        <f>+D6/L6</f>
        <v>0.15262646963650092</v>
      </c>
      <c r="F6" s="53">
        <v>5389</v>
      </c>
      <c r="G6" s="26">
        <f>+F6/L6</f>
        <v>0.58127494337180452</v>
      </c>
      <c r="H6" s="56">
        <v>158</v>
      </c>
      <c r="I6" s="28">
        <f>+H6/L6</f>
        <v>1.7042390249164058E-2</v>
      </c>
      <c r="J6" s="30">
        <f t="shared" ref="J6:J25" si="0">SUM(B6,D6,F6,H6)</f>
        <v>7239</v>
      </c>
      <c r="K6" s="29">
        <f>+J6/L6</f>
        <v>0.78082191780821919</v>
      </c>
      <c r="L6" s="54">
        <v>9271</v>
      </c>
    </row>
    <row r="7" spans="1:12" ht="15" customHeight="1" x14ac:dyDescent="0.25">
      <c r="A7" s="46" t="s">
        <v>9</v>
      </c>
      <c r="B7" s="56">
        <v>9</v>
      </c>
      <c r="C7" s="26">
        <f>+B7/L7</f>
        <v>8.860884119326573E-4</v>
      </c>
      <c r="D7" s="53">
        <v>1451</v>
      </c>
      <c r="E7" s="26">
        <f>+D7/L7</f>
        <v>0.14285714285714285</v>
      </c>
      <c r="F7" s="53">
        <v>5885</v>
      </c>
      <c r="G7" s="26">
        <f>+F7/L7</f>
        <v>0.5794033671359653</v>
      </c>
      <c r="H7" s="56">
        <v>375</v>
      </c>
      <c r="I7" s="28">
        <f>+H7/L7</f>
        <v>3.6920350497194054E-2</v>
      </c>
      <c r="J7" s="30">
        <f t="shared" si="0"/>
        <v>7720</v>
      </c>
      <c r="K7" s="29">
        <f>+J7/L7</f>
        <v>0.76006694890223492</v>
      </c>
      <c r="L7" s="54">
        <v>10157</v>
      </c>
    </row>
    <row r="8" spans="1:12" ht="15" customHeight="1" x14ac:dyDescent="0.25">
      <c r="A8" s="13" t="s">
        <v>10</v>
      </c>
      <c r="B8" s="56">
        <v>19</v>
      </c>
      <c r="C8" s="26">
        <f>+B8/L8</f>
        <v>3.6936236391912907E-3</v>
      </c>
      <c r="D8" s="53">
        <v>258</v>
      </c>
      <c r="E8" s="26">
        <f>+D8/L8</f>
        <v>5.0155520995334373E-2</v>
      </c>
      <c r="F8" s="53">
        <v>3894</v>
      </c>
      <c r="G8" s="26">
        <f>+F8/L8</f>
        <v>0.75699844479004663</v>
      </c>
      <c r="H8" s="56">
        <v>223</v>
      </c>
      <c r="I8" s="28">
        <f>+H8/L8</f>
        <v>4.3351477449455673E-2</v>
      </c>
      <c r="J8" s="30">
        <f t="shared" si="0"/>
        <v>4394</v>
      </c>
      <c r="K8" s="29">
        <f>+J8/L8</f>
        <v>0.85419906687402802</v>
      </c>
      <c r="L8" s="54">
        <v>5144</v>
      </c>
    </row>
    <row r="9" spans="1:12" ht="15" customHeight="1" x14ac:dyDescent="0.25">
      <c r="A9" s="13" t="s">
        <v>11</v>
      </c>
      <c r="B9" s="81">
        <v>19</v>
      </c>
      <c r="C9" s="26">
        <f>+B9/L9</f>
        <v>4.34981684981685E-3</v>
      </c>
      <c r="D9" s="53">
        <v>1316</v>
      </c>
      <c r="E9" s="26">
        <f>+D9/L9</f>
        <v>0.30128205128205127</v>
      </c>
      <c r="F9" s="53">
        <v>1848</v>
      </c>
      <c r="G9" s="26">
        <f>+F9/L9</f>
        <v>0.42307692307692307</v>
      </c>
      <c r="H9" s="56">
        <v>223</v>
      </c>
      <c r="I9" s="28">
        <f>+H9/L9</f>
        <v>5.1053113553113552E-2</v>
      </c>
      <c r="J9" s="30">
        <f t="shared" si="0"/>
        <v>3406</v>
      </c>
      <c r="K9" s="29">
        <f>+J9/L9</f>
        <v>0.77976190476190477</v>
      </c>
      <c r="L9" s="54">
        <v>4368</v>
      </c>
    </row>
    <row r="10" spans="1:12" ht="15" customHeight="1" x14ac:dyDescent="0.25">
      <c r="A10" s="13" t="s">
        <v>12</v>
      </c>
      <c r="B10" s="59">
        <v>113</v>
      </c>
      <c r="C10" s="26">
        <f t="shared" ref="C10:C25" si="1">+B10/L10</f>
        <v>2.1544327931363204E-2</v>
      </c>
      <c r="D10" s="53">
        <v>475</v>
      </c>
      <c r="E10" s="26">
        <f t="shared" ref="E10:E25" si="2">+D10/L10</f>
        <v>9.0562440419447096E-2</v>
      </c>
      <c r="F10" s="53">
        <v>2878</v>
      </c>
      <c r="G10" s="26">
        <f t="shared" ref="G10:G25" si="3">+F10/L10</f>
        <v>0.54871306005719733</v>
      </c>
      <c r="H10" s="56">
        <v>374</v>
      </c>
      <c r="I10" s="28">
        <f t="shared" ref="I10:I25" si="4">+H10/L10</f>
        <v>7.1306005719733084E-2</v>
      </c>
      <c r="J10" s="30">
        <f t="shared" si="0"/>
        <v>3840</v>
      </c>
      <c r="K10" s="29">
        <f t="shared" ref="K10:K25" si="5">+J10/L10</f>
        <v>0.73212583412774068</v>
      </c>
      <c r="L10" s="54">
        <v>5245</v>
      </c>
    </row>
    <row r="11" spans="1:12" ht="15" customHeight="1" x14ac:dyDescent="0.25">
      <c r="A11" s="13" t="s">
        <v>13</v>
      </c>
      <c r="B11" s="83">
        <v>42</v>
      </c>
      <c r="C11" s="26">
        <f>+B11/L11</f>
        <v>7.0446159007044613E-3</v>
      </c>
      <c r="D11" s="53">
        <v>194</v>
      </c>
      <c r="E11" s="26">
        <f>+D11/L11</f>
        <v>3.2539416303253944E-2</v>
      </c>
      <c r="F11" s="53">
        <v>4007</v>
      </c>
      <c r="G11" s="26">
        <f>+F11/L11</f>
        <v>0.67208990271720903</v>
      </c>
      <c r="H11" s="3">
        <v>603</v>
      </c>
      <c r="I11" s="28">
        <f>+H11/L11</f>
        <v>0.10114055686011406</v>
      </c>
      <c r="J11" s="30">
        <f t="shared" si="0"/>
        <v>4846</v>
      </c>
      <c r="K11" s="29">
        <f>+J11/L11</f>
        <v>0.8128144917812814</v>
      </c>
      <c r="L11" s="54">
        <v>5962</v>
      </c>
    </row>
    <row r="12" spans="1:12" ht="15" customHeight="1" x14ac:dyDescent="0.25">
      <c r="A12" s="13" t="s">
        <v>14</v>
      </c>
      <c r="B12" s="83">
        <v>70</v>
      </c>
      <c r="C12" s="26">
        <f>+B12/L12</f>
        <v>4.3042489085654556E-3</v>
      </c>
      <c r="D12" s="53">
        <v>1181</v>
      </c>
      <c r="E12" s="26">
        <f>+D12/L12</f>
        <v>7.2618828014511472E-2</v>
      </c>
      <c r="F12" s="53">
        <v>10999</v>
      </c>
      <c r="G12" s="26">
        <f>+F12/L12</f>
        <v>0.6763204820758778</v>
      </c>
      <c r="H12" s="3">
        <v>450</v>
      </c>
      <c r="I12" s="28">
        <f>+H12/L12</f>
        <v>2.7670171555063641E-2</v>
      </c>
      <c r="J12" s="30">
        <f t="shared" si="0"/>
        <v>12700</v>
      </c>
      <c r="K12" s="29">
        <f>+J12/L12</f>
        <v>0.78091373055401836</v>
      </c>
      <c r="L12" s="54">
        <v>16263</v>
      </c>
    </row>
    <row r="13" spans="1:12" ht="15" customHeight="1" x14ac:dyDescent="0.25">
      <c r="A13" s="13" t="s">
        <v>15</v>
      </c>
      <c r="B13" s="56">
        <v>198</v>
      </c>
      <c r="C13" s="26">
        <f t="shared" si="1"/>
        <v>4.6283309957924262E-2</v>
      </c>
      <c r="D13" s="53">
        <v>394</v>
      </c>
      <c r="E13" s="26">
        <f t="shared" si="2"/>
        <v>9.2099111734455355E-2</v>
      </c>
      <c r="F13" s="53">
        <v>2507</v>
      </c>
      <c r="G13" s="26">
        <f t="shared" si="3"/>
        <v>0.58602150537634412</v>
      </c>
      <c r="H13" s="56">
        <v>517</v>
      </c>
      <c r="I13" s="28">
        <f t="shared" si="4"/>
        <v>0.12085086489013558</v>
      </c>
      <c r="J13" s="30">
        <f t="shared" si="0"/>
        <v>3616</v>
      </c>
      <c r="K13" s="29">
        <f t="shared" si="5"/>
        <v>0.84525479195885933</v>
      </c>
      <c r="L13" s="54">
        <v>4278</v>
      </c>
    </row>
    <row r="14" spans="1:12" ht="15" customHeight="1" x14ac:dyDescent="0.25">
      <c r="A14" s="13" t="s">
        <v>16</v>
      </c>
      <c r="B14" s="81">
        <v>3</v>
      </c>
      <c r="C14" s="26">
        <f t="shared" si="1"/>
        <v>7.4645434187608855E-4</v>
      </c>
      <c r="D14" s="53">
        <v>308</v>
      </c>
      <c r="E14" s="26">
        <f t="shared" si="2"/>
        <v>7.6635979099278426E-2</v>
      </c>
      <c r="F14" s="53">
        <v>2681</v>
      </c>
      <c r="G14" s="26">
        <f t="shared" si="3"/>
        <v>0.66708136352326453</v>
      </c>
      <c r="H14" s="81">
        <v>95</v>
      </c>
      <c r="I14" s="28">
        <f t="shared" si="4"/>
        <v>2.3637720826076139E-2</v>
      </c>
      <c r="J14" s="30">
        <f t="shared" si="0"/>
        <v>3087</v>
      </c>
      <c r="K14" s="29">
        <f t="shared" si="5"/>
        <v>0.76810151779049518</v>
      </c>
      <c r="L14" s="54">
        <v>4019</v>
      </c>
    </row>
    <row r="15" spans="1:12" ht="15" customHeight="1" x14ac:dyDescent="0.25">
      <c r="A15" s="145" t="s">
        <v>17</v>
      </c>
      <c r="B15" s="151">
        <v>65</v>
      </c>
      <c r="C15" s="147">
        <f>+B15/L15</f>
        <v>1.3067953357458785E-2</v>
      </c>
      <c r="D15" s="146">
        <v>537</v>
      </c>
      <c r="E15" s="147">
        <f>+D15/L15</f>
        <v>0.10796139927623644</v>
      </c>
      <c r="F15" s="146">
        <v>2518</v>
      </c>
      <c r="G15" s="147">
        <f>+F15/L15</f>
        <v>0.50623240852432649</v>
      </c>
      <c r="H15" s="151">
        <v>741</v>
      </c>
      <c r="I15" s="148">
        <f>+H15/L15</f>
        <v>0.14897466827503017</v>
      </c>
      <c r="J15" s="149">
        <f t="shared" si="0"/>
        <v>3861</v>
      </c>
      <c r="K15" s="143">
        <f>+J15/L15</f>
        <v>0.77623642943305182</v>
      </c>
      <c r="L15" s="150">
        <v>4974</v>
      </c>
    </row>
    <row r="16" spans="1:12" ht="15" customHeight="1" x14ac:dyDescent="0.25">
      <c r="A16" s="13" t="s">
        <v>18</v>
      </c>
      <c r="B16" s="53">
        <v>54</v>
      </c>
      <c r="C16" s="26">
        <f t="shared" si="1"/>
        <v>5.3849222177901872E-3</v>
      </c>
      <c r="D16" s="53">
        <v>1242</v>
      </c>
      <c r="E16" s="26">
        <f t="shared" si="2"/>
        <v>0.12385321100917432</v>
      </c>
      <c r="F16" s="53">
        <v>6500</v>
      </c>
      <c r="G16" s="26">
        <f t="shared" si="3"/>
        <v>0.64818508177104106</v>
      </c>
      <c r="H16" s="53">
        <v>348</v>
      </c>
      <c r="I16" s="28">
        <f t="shared" si="4"/>
        <v>3.4702832070203429E-2</v>
      </c>
      <c r="J16" s="30">
        <f t="shared" si="0"/>
        <v>8144</v>
      </c>
      <c r="K16" s="29">
        <f t="shared" si="5"/>
        <v>0.81212604706820901</v>
      </c>
      <c r="L16" s="54">
        <v>10028</v>
      </c>
    </row>
    <row r="17" spans="1:12" ht="15" customHeight="1" x14ac:dyDescent="0.25">
      <c r="A17" s="13" t="s">
        <v>19</v>
      </c>
      <c r="B17" s="53">
        <v>80</v>
      </c>
      <c r="C17" s="26">
        <f t="shared" si="1"/>
        <v>7.8887683660388529E-3</v>
      </c>
      <c r="D17" s="53">
        <v>839</v>
      </c>
      <c r="E17" s="26">
        <f t="shared" si="2"/>
        <v>8.2733458238832464E-2</v>
      </c>
      <c r="F17" s="53">
        <v>6291</v>
      </c>
      <c r="G17" s="26">
        <f t="shared" si="3"/>
        <v>0.62035302238438028</v>
      </c>
      <c r="H17" s="53">
        <v>442</v>
      </c>
      <c r="I17" s="28">
        <f t="shared" si="4"/>
        <v>4.3585445222364655E-2</v>
      </c>
      <c r="J17" s="30">
        <f t="shared" si="0"/>
        <v>7652</v>
      </c>
      <c r="K17" s="29">
        <f t="shared" si="5"/>
        <v>0.7545606942116162</v>
      </c>
      <c r="L17" s="54">
        <v>10141</v>
      </c>
    </row>
    <row r="18" spans="1:12" ht="15" customHeight="1" x14ac:dyDescent="0.25">
      <c r="A18" s="13" t="s">
        <v>20</v>
      </c>
      <c r="B18" s="53">
        <v>87</v>
      </c>
      <c r="C18" s="26">
        <f t="shared" si="1"/>
        <v>4.1251778093883355E-2</v>
      </c>
      <c r="D18" s="53">
        <v>361</v>
      </c>
      <c r="E18" s="26">
        <f t="shared" si="2"/>
        <v>0.17117117117117117</v>
      </c>
      <c r="F18" s="53">
        <v>872</v>
      </c>
      <c r="G18" s="26">
        <f t="shared" si="3"/>
        <v>0.41346609767662401</v>
      </c>
      <c r="H18" s="53">
        <v>591</v>
      </c>
      <c r="I18" s="28">
        <f t="shared" si="4"/>
        <v>0.2802275960170697</v>
      </c>
      <c r="J18" s="30">
        <f t="shared" si="0"/>
        <v>1911</v>
      </c>
      <c r="K18" s="29">
        <f t="shared" si="5"/>
        <v>0.90611664295874828</v>
      </c>
      <c r="L18" s="54">
        <v>2109</v>
      </c>
    </row>
    <row r="19" spans="1:12" ht="15" customHeight="1" x14ac:dyDescent="0.25">
      <c r="A19" s="13" t="s">
        <v>21</v>
      </c>
      <c r="B19" s="53">
        <v>39</v>
      </c>
      <c r="C19" s="26">
        <f t="shared" si="1"/>
        <v>4.7735618115055077E-3</v>
      </c>
      <c r="D19" s="53">
        <v>647</v>
      </c>
      <c r="E19" s="26">
        <f t="shared" si="2"/>
        <v>7.9192166462668301E-2</v>
      </c>
      <c r="F19" s="53">
        <v>5140</v>
      </c>
      <c r="G19" s="26">
        <f t="shared" si="3"/>
        <v>0.62913096695226434</v>
      </c>
      <c r="H19" s="53">
        <v>453</v>
      </c>
      <c r="I19" s="28">
        <f t="shared" si="4"/>
        <v>5.5446756425948596E-2</v>
      </c>
      <c r="J19" s="30">
        <f t="shared" si="0"/>
        <v>6279</v>
      </c>
      <c r="K19" s="29">
        <f t="shared" si="5"/>
        <v>0.7685434516523868</v>
      </c>
      <c r="L19" s="54">
        <v>8170</v>
      </c>
    </row>
    <row r="20" spans="1:12" ht="15" customHeight="1" x14ac:dyDescent="0.25">
      <c r="A20" s="13" t="s">
        <v>22</v>
      </c>
      <c r="B20" s="53">
        <v>77</v>
      </c>
      <c r="C20" s="26">
        <f t="shared" si="1"/>
        <v>6.339013748250597E-3</v>
      </c>
      <c r="D20" s="53">
        <v>1588</v>
      </c>
      <c r="E20" s="26">
        <f t="shared" si="2"/>
        <v>0.13073186795093439</v>
      </c>
      <c r="F20" s="53">
        <v>7404</v>
      </c>
      <c r="G20" s="26">
        <f t="shared" si="3"/>
        <v>0.60953321807853789</v>
      </c>
      <c r="H20" s="53">
        <v>221</v>
      </c>
      <c r="I20" s="28">
        <f t="shared" si="4"/>
        <v>1.8193792706017946E-2</v>
      </c>
      <c r="J20" s="30">
        <f t="shared" si="0"/>
        <v>9290</v>
      </c>
      <c r="K20" s="29">
        <f t="shared" si="5"/>
        <v>0.76479789248374086</v>
      </c>
      <c r="L20" s="54">
        <v>12147</v>
      </c>
    </row>
    <row r="21" spans="1:12" ht="15" customHeight="1" x14ac:dyDescent="0.25">
      <c r="A21" s="13" t="s">
        <v>23</v>
      </c>
      <c r="B21" s="53">
        <v>47</v>
      </c>
      <c r="C21" s="26">
        <f t="shared" si="1"/>
        <v>7.0443645083932849E-3</v>
      </c>
      <c r="D21" s="53">
        <v>497</v>
      </c>
      <c r="E21" s="26">
        <f t="shared" si="2"/>
        <v>7.4490407673860906E-2</v>
      </c>
      <c r="F21" s="53">
        <v>4055</v>
      </c>
      <c r="G21" s="26">
        <f t="shared" si="3"/>
        <v>0.60776378896882499</v>
      </c>
      <c r="H21" s="53">
        <v>103</v>
      </c>
      <c r="I21" s="28">
        <f t="shared" si="4"/>
        <v>1.5437649880095923E-2</v>
      </c>
      <c r="J21" s="30">
        <f t="shared" si="0"/>
        <v>4702</v>
      </c>
      <c r="K21" s="29">
        <f t="shared" si="5"/>
        <v>0.70473621103117501</v>
      </c>
      <c r="L21" s="54">
        <v>6672</v>
      </c>
    </row>
    <row r="22" spans="1:12" ht="15" customHeight="1" x14ac:dyDescent="0.25">
      <c r="A22" s="13" t="s">
        <v>24</v>
      </c>
      <c r="B22" s="53">
        <v>53</v>
      </c>
      <c r="C22" s="26">
        <f>+B22/L22</f>
        <v>8.0583852820434853E-3</v>
      </c>
      <c r="D22" s="53">
        <v>219</v>
      </c>
      <c r="E22" s="26">
        <f>+D22/L22</f>
        <v>3.3297856165424966E-2</v>
      </c>
      <c r="F22" s="53">
        <v>4527</v>
      </c>
      <c r="G22" s="26">
        <f>+F22/L22</f>
        <v>0.68830773909077092</v>
      </c>
      <c r="H22" s="53">
        <v>512</v>
      </c>
      <c r="I22" s="28">
        <f>+H22/L22</f>
        <v>7.7847042724646501E-2</v>
      </c>
      <c r="J22" s="30">
        <f t="shared" si="0"/>
        <v>5311</v>
      </c>
      <c r="K22" s="29">
        <f>+J22/L22</f>
        <v>0.80751102326288582</v>
      </c>
      <c r="L22" s="54">
        <v>6577</v>
      </c>
    </row>
    <row r="23" spans="1:12" ht="15" customHeight="1" x14ac:dyDescent="0.25">
      <c r="A23" s="13" t="s">
        <v>25</v>
      </c>
      <c r="B23" s="53">
        <v>30</v>
      </c>
      <c r="C23" s="26">
        <f t="shared" si="1"/>
        <v>4.7755491881566383E-3</v>
      </c>
      <c r="D23" s="53">
        <v>882</v>
      </c>
      <c r="E23" s="26">
        <f t="shared" si="2"/>
        <v>0.14040114613180515</v>
      </c>
      <c r="F23" s="53">
        <v>3488</v>
      </c>
      <c r="G23" s="26">
        <f t="shared" si="3"/>
        <v>0.5552371856096785</v>
      </c>
      <c r="H23" s="53">
        <v>638</v>
      </c>
      <c r="I23" s="28">
        <f t="shared" si="4"/>
        <v>0.10156001273479784</v>
      </c>
      <c r="J23" s="30">
        <f t="shared" si="0"/>
        <v>5038</v>
      </c>
      <c r="K23" s="29">
        <f t="shared" si="5"/>
        <v>0.80197389366443805</v>
      </c>
      <c r="L23" s="54">
        <v>6282</v>
      </c>
    </row>
    <row r="24" spans="1:12" ht="15" customHeight="1" x14ac:dyDescent="0.25">
      <c r="A24" s="13" t="s">
        <v>26</v>
      </c>
      <c r="B24" s="53">
        <v>73</v>
      </c>
      <c r="C24" s="26">
        <f>+B24/L24</f>
        <v>1.2066115702479339E-2</v>
      </c>
      <c r="D24" s="53">
        <v>559</v>
      </c>
      <c r="E24" s="26">
        <f>+D24/L24</f>
        <v>9.2396694214876035E-2</v>
      </c>
      <c r="F24" s="53">
        <v>3446</v>
      </c>
      <c r="G24" s="26">
        <f>+F24/L24</f>
        <v>0.5695867768595041</v>
      </c>
      <c r="H24" s="53">
        <v>522</v>
      </c>
      <c r="I24" s="28">
        <f>+H24/L24</f>
        <v>8.6280991735537188E-2</v>
      </c>
      <c r="J24" s="30">
        <f t="shared" si="0"/>
        <v>4600</v>
      </c>
      <c r="K24" s="29">
        <f>+J24/L24</f>
        <v>0.76033057851239672</v>
      </c>
      <c r="L24" s="54">
        <v>6050</v>
      </c>
    </row>
    <row r="25" spans="1:12" ht="15" customHeight="1" thickBot="1" x14ac:dyDescent="0.3">
      <c r="A25" s="16" t="s">
        <v>27</v>
      </c>
      <c r="B25" s="53">
        <v>22</v>
      </c>
      <c r="C25" s="26">
        <f t="shared" si="1"/>
        <v>5.4631239135833126E-3</v>
      </c>
      <c r="D25" s="53">
        <v>499</v>
      </c>
      <c r="E25" s="26">
        <f t="shared" si="2"/>
        <v>0.12391358331263969</v>
      </c>
      <c r="F25" s="53">
        <v>2536</v>
      </c>
      <c r="G25" s="26">
        <f t="shared" si="3"/>
        <v>0.62974919294760368</v>
      </c>
      <c r="H25" s="53">
        <v>360</v>
      </c>
      <c r="I25" s="28">
        <f t="shared" si="4"/>
        <v>8.9396573131363302E-2</v>
      </c>
      <c r="J25" s="30">
        <f t="shared" si="0"/>
        <v>3417</v>
      </c>
      <c r="K25" s="29">
        <f t="shared" si="5"/>
        <v>0.84852247330518993</v>
      </c>
      <c r="L25" s="54">
        <v>4027</v>
      </c>
    </row>
    <row r="26" spans="1:12" ht="24.9" customHeight="1" thickBot="1" x14ac:dyDescent="0.3">
      <c r="A26" s="15" t="s">
        <v>47</v>
      </c>
      <c r="B26" s="48">
        <f>SUM(B5:B25)</f>
        <v>1492</v>
      </c>
      <c r="C26" s="38">
        <f>+B26/L26</f>
        <v>9.7282353554848464E-3</v>
      </c>
      <c r="D26" s="42">
        <f>SUM(D5:D25)</f>
        <v>17107</v>
      </c>
      <c r="E26" s="38">
        <f>+D26/L26</f>
        <v>0.11154217307391373</v>
      </c>
      <c r="F26" s="42">
        <f>SUM(F5:F25)</f>
        <v>93291</v>
      </c>
      <c r="G26" s="38">
        <f>+F26/L26</f>
        <v>0.60828204058212931</v>
      </c>
      <c r="H26" s="42">
        <f>SUM(H5:H25)</f>
        <v>8462</v>
      </c>
      <c r="I26" s="39">
        <f>+H26/L26</f>
        <v>5.5174482290960301E-2</v>
      </c>
      <c r="J26" s="37">
        <f>SUM(J5:J25)</f>
        <v>120352</v>
      </c>
      <c r="K26" s="40">
        <f>+J26/L26</f>
        <v>0.78472693130248816</v>
      </c>
      <c r="L26" s="41">
        <f>SUM(L5:L25)</f>
        <v>153368</v>
      </c>
    </row>
    <row r="27" spans="1:12" ht="18.600000000000001" customHeight="1" thickTop="1" x14ac:dyDescent="0.25">
      <c r="A27" s="6" t="s">
        <v>48</v>
      </c>
      <c r="B27" s="7"/>
      <c r="C27" s="7"/>
      <c r="D27" s="78"/>
      <c r="E27" s="7"/>
      <c r="F27" s="7"/>
      <c r="G27" s="7"/>
      <c r="H27" s="7"/>
      <c r="I27" s="7"/>
      <c r="J27" s="7"/>
      <c r="K27" s="7"/>
      <c r="L27" s="7"/>
    </row>
    <row r="28" spans="1:12" ht="14.25" customHeight="1" x14ac:dyDescent="0.25">
      <c r="A28" s="3" t="s">
        <v>49</v>
      </c>
      <c r="B28" s="3"/>
      <c r="C28" s="3"/>
      <c r="D28" s="53"/>
      <c r="E28" s="3"/>
      <c r="F28" s="3"/>
      <c r="G28" s="3"/>
      <c r="H28" s="3"/>
      <c r="I28" s="3"/>
      <c r="J28" s="3"/>
      <c r="K28" s="3"/>
      <c r="L28" s="3"/>
    </row>
    <row r="29" spans="1:12" ht="15" customHeight="1" x14ac:dyDescent="0.25">
      <c r="A29" s="8" t="s">
        <v>50</v>
      </c>
      <c r="B29" s="3"/>
      <c r="C29" s="3"/>
      <c r="D29" s="53"/>
      <c r="E29" s="3"/>
      <c r="F29" s="3"/>
      <c r="G29" s="3"/>
      <c r="H29" s="3"/>
      <c r="I29" s="3"/>
      <c r="J29" s="3"/>
      <c r="K29" s="3"/>
      <c r="L29" s="3"/>
    </row>
  </sheetData>
  <mergeCells count="7">
    <mergeCell ref="A1:L1"/>
    <mergeCell ref="B2:C2"/>
    <mergeCell ref="D2:E2"/>
    <mergeCell ref="F2:G2"/>
    <mergeCell ref="H2:I2"/>
    <mergeCell ref="J2:K2"/>
    <mergeCell ref="A2:A3"/>
  </mergeCells>
  <phoneticPr fontId="0" type="noConversion"/>
  <printOptions horizontalCentered="1"/>
  <pageMargins left="0.42" right="0.4" top="0.78" bottom="0.55000000000000004" header="0.48" footer="0.3"/>
  <pageSetup orientation="landscape" r:id="rId1"/>
  <headerFooter alignWithMargins="0">
    <oddHeader>&amp;C&amp;"Arial,Bold"&amp;12REGIONAL CENTER PERFORMANCE CONTRACT</oddHeader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A15" sqref="A15:D15"/>
    </sheetView>
  </sheetViews>
  <sheetFormatPr defaultRowHeight="13.2" x14ac:dyDescent="0.25"/>
  <cols>
    <col min="1" max="1" width="25.77734375" customWidth="1"/>
    <col min="2" max="3" width="15.77734375" customWidth="1"/>
    <col min="4" max="4" width="17.77734375" customWidth="1"/>
  </cols>
  <sheetData>
    <row r="1" spans="1:4" ht="50.1" customHeight="1" thickTop="1" x14ac:dyDescent="0.25">
      <c r="A1" s="179" t="str">
        <f>'Date for Titles'!B21</f>
        <v>Adults Residing in an Adult Family Home Agency Home
Based on Individuals Ages 18 and Over with Status 2
on CMF as of June 2016</v>
      </c>
      <c r="B1" s="180"/>
      <c r="C1" s="180"/>
      <c r="D1" s="181"/>
    </row>
    <row r="2" spans="1:4" ht="17.399999999999999" customHeight="1" x14ac:dyDescent="0.25">
      <c r="A2" s="167" t="s">
        <v>0</v>
      </c>
      <c r="B2" s="176" t="s">
        <v>40</v>
      </c>
      <c r="C2" s="170"/>
      <c r="D2" s="5" t="s">
        <v>45</v>
      </c>
    </row>
    <row r="3" spans="1:4" ht="16.5" customHeight="1" thickBot="1" x14ac:dyDescent="0.3">
      <c r="A3" s="168"/>
      <c r="B3" s="17" t="s">
        <v>33</v>
      </c>
      <c r="C3" s="18" t="s">
        <v>34</v>
      </c>
      <c r="D3" s="4" t="s">
        <v>46</v>
      </c>
    </row>
    <row r="4" spans="1:4" ht="13.8" hidden="1" thickBot="1" x14ac:dyDescent="0.3">
      <c r="A4" s="46"/>
      <c r="B4" s="119"/>
      <c r="C4" s="120"/>
      <c r="D4" s="5"/>
    </row>
    <row r="5" spans="1:4" ht="16.5" customHeight="1" x14ac:dyDescent="0.25">
      <c r="A5" s="43" t="s">
        <v>7</v>
      </c>
      <c r="B5" s="44">
        <f>AdultsInHomes!B5</f>
        <v>115</v>
      </c>
      <c r="C5" s="95">
        <f>+B5/D5</f>
        <v>1.0013932427725532E-2</v>
      </c>
      <c r="D5" s="129">
        <f>AdultsInHomes!L5</f>
        <v>11484</v>
      </c>
    </row>
    <row r="6" spans="1:4" ht="15" customHeight="1" x14ac:dyDescent="0.25">
      <c r="A6" s="46" t="s">
        <v>8</v>
      </c>
      <c r="B6" s="56">
        <f>AdultsInHomes!B6</f>
        <v>277</v>
      </c>
      <c r="C6" s="26">
        <f>+B6/D6</f>
        <v>2.9878114550749648E-2</v>
      </c>
      <c r="D6" s="130">
        <f>AdultsInHomes!L6</f>
        <v>9271</v>
      </c>
    </row>
    <row r="7" spans="1:4" ht="15" customHeight="1" x14ac:dyDescent="0.25">
      <c r="A7" s="46" t="s">
        <v>9</v>
      </c>
      <c r="B7" s="56">
        <f>AdultsInHomes!B7</f>
        <v>9</v>
      </c>
      <c r="C7" s="26">
        <f t="shared" ref="C7:C26" si="0">+B7/D7</f>
        <v>8.860884119326573E-4</v>
      </c>
      <c r="D7" s="130">
        <f>AdultsInHomes!L7</f>
        <v>10157</v>
      </c>
    </row>
    <row r="8" spans="1:4" ht="15" customHeight="1" x14ac:dyDescent="0.25">
      <c r="A8" s="13" t="s">
        <v>10</v>
      </c>
      <c r="B8" s="56">
        <f>AdultsInHomes!B8</f>
        <v>19</v>
      </c>
      <c r="C8" s="26">
        <f t="shared" si="0"/>
        <v>3.6936236391912907E-3</v>
      </c>
      <c r="D8" s="130">
        <f>AdultsInHomes!L8</f>
        <v>5144</v>
      </c>
    </row>
    <row r="9" spans="1:4" ht="15" customHeight="1" x14ac:dyDescent="0.25">
      <c r="A9" s="13" t="s">
        <v>11</v>
      </c>
      <c r="B9" s="56">
        <f>AdultsInHomes!B9</f>
        <v>19</v>
      </c>
      <c r="C9" s="26">
        <f t="shared" si="0"/>
        <v>4.34981684981685E-3</v>
      </c>
      <c r="D9" s="130">
        <f>AdultsInHomes!L9</f>
        <v>4368</v>
      </c>
    </row>
    <row r="10" spans="1:4" ht="15" customHeight="1" x14ac:dyDescent="0.25">
      <c r="A10" s="13" t="s">
        <v>12</v>
      </c>
      <c r="B10" s="56">
        <f>AdultsInHomes!B10</f>
        <v>113</v>
      </c>
      <c r="C10" s="26">
        <f t="shared" si="0"/>
        <v>2.1544327931363204E-2</v>
      </c>
      <c r="D10" s="130">
        <f>AdultsInHomes!L10</f>
        <v>5245</v>
      </c>
    </row>
    <row r="11" spans="1:4" ht="15" customHeight="1" x14ac:dyDescent="0.25">
      <c r="A11" s="13" t="s">
        <v>13</v>
      </c>
      <c r="B11" s="56">
        <f>AdultsInHomes!B11</f>
        <v>42</v>
      </c>
      <c r="C11" s="26">
        <f>+B11/D11</f>
        <v>7.0446159007044613E-3</v>
      </c>
      <c r="D11" s="130">
        <f>AdultsInHomes!L11</f>
        <v>5962</v>
      </c>
    </row>
    <row r="12" spans="1:4" ht="15" customHeight="1" x14ac:dyDescent="0.25">
      <c r="A12" s="13" t="s">
        <v>14</v>
      </c>
      <c r="B12" s="56">
        <f>AdultsInHomes!B12</f>
        <v>70</v>
      </c>
      <c r="C12" s="26">
        <f>+B12/D12</f>
        <v>4.3042489085654556E-3</v>
      </c>
      <c r="D12" s="130">
        <f>AdultsInHomes!L12</f>
        <v>16263</v>
      </c>
    </row>
    <row r="13" spans="1:4" ht="15" customHeight="1" x14ac:dyDescent="0.25">
      <c r="A13" s="13" t="s">
        <v>15</v>
      </c>
      <c r="B13" s="56">
        <f>AdultsInHomes!B13</f>
        <v>198</v>
      </c>
      <c r="C13" s="26">
        <f t="shared" si="0"/>
        <v>4.6283309957924262E-2</v>
      </c>
      <c r="D13" s="130">
        <f>AdultsInHomes!L13</f>
        <v>4278</v>
      </c>
    </row>
    <row r="14" spans="1:4" ht="15" customHeight="1" x14ac:dyDescent="0.25">
      <c r="A14" s="13" t="s">
        <v>16</v>
      </c>
      <c r="B14" s="56">
        <f>AdultsInHomes!B14</f>
        <v>3</v>
      </c>
      <c r="C14" s="26">
        <f t="shared" si="0"/>
        <v>7.4645434187608855E-4</v>
      </c>
      <c r="D14" s="130">
        <f>AdultsInHomes!L14</f>
        <v>4019</v>
      </c>
    </row>
    <row r="15" spans="1:4" ht="15" customHeight="1" x14ac:dyDescent="0.25">
      <c r="A15" s="145" t="s">
        <v>17</v>
      </c>
      <c r="B15" s="151">
        <f>AdultsInHomes!B15</f>
        <v>65</v>
      </c>
      <c r="C15" s="147">
        <f t="shared" si="0"/>
        <v>1.3067953357458785E-2</v>
      </c>
      <c r="D15" s="152">
        <f>AdultsInHomes!L15</f>
        <v>4974</v>
      </c>
    </row>
    <row r="16" spans="1:4" ht="15" customHeight="1" x14ac:dyDescent="0.25">
      <c r="A16" s="13" t="s">
        <v>18</v>
      </c>
      <c r="B16" s="56">
        <f>AdultsInHomes!B16</f>
        <v>54</v>
      </c>
      <c r="C16" s="26">
        <f t="shared" si="0"/>
        <v>5.3849222177901872E-3</v>
      </c>
      <c r="D16" s="130">
        <f>AdultsInHomes!L16</f>
        <v>10028</v>
      </c>
    </row>
    <row r="17" spans="1:9" ht="15" customHeight="1" x14ac:dyDescent="0.25">
      <c r="A17" s="13" t="s">
        <v>19</v>
      </c>
      <c r="B17" s="56">
        <f>AdultsInHomes!B17</f>
        <v>80</v>
      </c>
      <c r="C17" s="26">
        <f t="shared" si="0"/>
        <v>7.8887683660388529E-3</v>
      </c>
      <c r="D17" s="130">
        <f>AdultsInHomes!L17</f>
        <v>10141</v>
      </c>
    </row>
    <row r="18" spans="1:9" ht="15" customHeight="1" x14ac:dyDescent="0.25">
      <c r="A18" s="13" t="s">
        <v>20</v>
      </c>
      <c r="B18" s="56">
        <f>AdultsInHomes!B18</f>
        <v>87</v>
      </c>
      <c r="C18" s="26">
        <f t="shared" si="0"/>
        <v>4.1251778093883355E-2</v>
      </c>
      <c r="D18" s="130">
        <f>AdultsInHomes!L18</f>
        <v>2109</v>
      </c>
    </row>
    <row r="19" spans="1:9" ht="15" customHeight="1" x14ac:dyDescent="0.25">
      <c r="A19" s="13" t="s">
        <v>21</v>
      </c>
      <c r="B19" s="56">
        <f>AdultsInHomes!B19</f>
        <v>39</v>
      </c>
      <c r="C19" s="26">
        <f t="shared" si="0"/>
        <v>4.7735618115055077E-3</v>
      </c>
      <c r="D19" s="130">
        <f>AdultsInHomes!L19</f>
        <v>8170</v>
      </c>
    </row>
    <row r="20" spans="1:9" ht="15" customHeight="1" x14ac:dyDescent="0.25">
      <c r="A20" s="13" t="s">
        <v>22</v>
      </c>
      <c r="B20" s="56">
        <f>AdultsInHomes!B20</f>
        <v>77</v>
      </c>
      <c r="C20" s="26">
        <f t="shared" si="0"/>
        <v>6.339013748250597E-3</v>
      </c>
      <c r="D20" s="130">
        <f>AdultsInHomes!L20</f>
        <v>12147</v>
      </c>
    </row>
    <row r="21" spans="1:9" ht="15" customHeight="1" x14ac:dyDescent="0.25">
      <c r="A21" s="13" t="s">
        <v>23</v>
      </c>
      <c r="B21" s="56">
        <f>AdultsInHomes!B21</f>
        <v>47</v>
      </c>
      <c r="C21" s="26">
        <f t="shared" si="0"/>
        <v>7.0443645083932849E-3</v>
      </c>
      <c r="D21" s="130">
        <f>AdultsInHomes!L21</f>
        <v>6672</v>
      </c>
    </row>
    <row r="22" spans="1:9" ht="15" customHeight="1" x14ac:dyDescent="0.25">
      <c r="A22" s="13" t="s">
        <v>36</v>
      </c>
      <c r="B22" s="56">
        <f>AdultsInHomes!B22</f>
        <v>53</v>
      </c>
      <c r="C22" s="26">
        <f t="shared" si="0"/>
        <v>8.0583852820434853E-3</v>
      </c>
      <c r="D22" s="130">
        <f>AdultsInHomes!L22</f>
        <v>6577</v>
      </c>
    </row>
    <row r="23" spans="1:9" ht="15" customHeight="1" x14ac:dyDescent="0.25">
      <c r="A23" s="13" t="s">
        <v>25</v>
      </c>
      <c r="B23" s="56">
        <f>AdultsInHomes!B23</f>
        <v>30</v>
      </c>
      <c r="C23" s="26">
        <f t="shared" si="0"/>
        <v>4.7755491881566383E-3</v>
      </c>
      <c r="D23" s="130">
        <f>AdultsInHomes!L23</f>
        <v>6282</v>
      </c>
    </row>
    <row r="24" spans="1:9" ht="15" customHeight="1" x14ac:dyDescent="0.25">
      <c r="A24" s="13" t="s">
        <v>26</v>
      </c>
      <c r="B24" s="56">
        <f>AdultsInHomes!B24</f>
        <v>73</v>
      </c>
      <c r="C24" s="26">
        <f>+B24/D24</f>
        <v>1.2066115702479339E-2</v>
      </c>
      <c r="D24" s="130">
        <f>AdultsInHomes!L24</f>
        <v>6050</v>
      </c>
    </row>
    <row r="25" spans="1:9" ht="15" customHeight="1" thickBot="1" x14ac:dyDescent="0.3">
      <c r="A25" s="16" t="s">
        <v>27</v>
      </c>
      <c r="B25" s="56">
        <f>AdultsInHomes!B25</f>
        <v>22</v>
      </c>
      <c r="C25" s="26">
        <f t="shared" si="0"/>
        <v>5.4631239135833126E-3</v>
      </c>
      <c r="D25" s="131">
        <f>AdultsInHomes!L25</f>
        <v>4027</v>
      </c>
    </row>
    <row r="26" spans="1:9" ht="20.100000000000001" customHeight="1" thickBot="1" x14ac:dyDescent="0.3">
      <c r="A26" s="15" t="s">
        <v>28</v>
      </c>
      <c r="B26" s="48">
        <f>SUM(B5:B25)</f>
        <v>1492</v>
      </c>
      <c r="C26" s="38">
        <f t="shared" si="0"/>
        <v>9.7282353554848464E-3</v>
      </c>
      <c r="D26" s="41">
        <f>SUM(D5:D25)</f>
        <v>153368</v>
      </c>
    </row>
    <row r="27" spans="1:9" ht="19.649999999999999" customHeight="1" thickTop="1" x14ac:dyDescent="0.25">
      <c r="A27" s="6" t="s">
        <v>51</v>
      </c>
      <c r="B27" s="7"/>
      <c r="C27" s="7"/>
      <c r="D27" s="7"/>
      <c r="E27" s="3"/>
      <c r="F27" s="3"/>
      <c r="G27" s="3"/>
      <c r="H27" s="3"/>
      <c r="I27" s="3"/>
    </row>
    <row r="28" spans="1:9" x14ac:dyDescent="0.25">
      <c r="A28" t="s">
        <v>52</v>
      </c>
    </row>
  </sheetData>
  <mergeCells count="3">
    <mergeCell ref="B2:C2"/>
    <mergeCell ref="A1:D1"/>
    <mergeCell ref="A2:A3"/>
  </mergeCells>
  <phoneticPr fontId="0" type="noConversion"/>
  <printOptions horizontalCentered="1"/>
  <pageMargins left="0.75" right="0.75" top="1.22" bottom="1" header="0.84" footer="0.5"/>
  <pageSetup orientation="landscape" r:id="rId1"/>
  <headerFooter alignWithMargins="0">
    <oddHeader xml:space="preserve">&amp;CREGIONAL CENTER PERFORMANCE CONTRACT </oddHeader>
    <oddFooter>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A15" sqref="A15:D15"/>
    </sheetView>
  </sheetViews>
  <sheetFormatPr defaultRowHeight="13.2" x14ac:dyDescent="0.25"/>
  <cols>
    <col min="1" max="1" width="25.77734375" customWidth="1"/>
    <col min="2" max="3" width="15.77734375" customWidth="1"/>
    <col min="4" max="4" width="17.77734375" customWidth="1"/>
  </cols>
  <sheetData>
    <row r="1" spans="1:4" ht="50.1" customHeight="1" thickTop="1" x14ac:dyDescent="0.25">
      <c r="A1" s="179" t="str">
        <f>'Date for Titles'!B18</f>
        <v>Adults Residing in an Independent Living Setting
Based on Individuals Ages 18 and Over with Status 2
on CMF as of June 2016</v>
      </c>
      <c r="B1" s="180"/>
      <c r="C1" s="180"/>
      <c r="D1" s="181"/>
    </row>
    <row r="2" spans="1:4" ht="17.399999999999999" customHeight="1" x14ac:dyDescent="0.25">
      <c r="A2" s="167" t="s">
        <v>0</v>
      </c>
      <c r="B2" s="176" t="s">
        <v>53</v>
      </c>
      <c r="C2" s="170"/>
      <c r="D2" s="5" t="s">
        <v>45</v>
      </c>
    </row>
    <row r="3" spans="1:4" ht="16.5" customHeight="1" thickBot="1" x14ac:dyDescent="0.3">
      <c r="A3" s="168"/>
      <c r="B3" s="17" t="s">
        <v>33</v>
      </c>
      <c r="C3" s="18" t="s">
        <v>34</v>
      </c>
      <c r="D3" s="4" t="s">
        <v>46</v>
      </c>
    </row>
    <row r="4" spans="1:4" ht="13.8" hidden="1" thickBot="1" x14ac:dyDescent="0.3">
      <c r="A4" s="46"/>
      <c r="B4" s="119"/>
      <c r="C4" s="120"/>
      <c r="D4" s="5"/>
    </row>
    <row r="5" spans="1:4" ht="16.5" customHeight="1" x14ac:dyDescent="0.25">
      <c r="A5" s="43" t="s">
        <v>7</v>
      </c>
      <c r="B5" s="45">
        <f>AdultsInHomes!D5</f>
        <v>2245</v>
      </c>
      <c r="C5" s="95">
        <f t="shared" ref="C5:C26" si="0">+B5/D5</f>
        <v>0.19548937652385928</v>
      </c>
      <c r="D5" s="98">
        <f>AdultsInHomes!L5</f>
        <v>11484</v>
      </c>
    </row>
    <row r="6" spans="1:4" ht="15" customHeight="1" x14ac:dyDescent="0.25">
      <c r="A6" s="46" t="s">
        <v>8</v>
      </c>
      <c r="B6" s="53">
        <f>AdultsInHomes!D6</f>
        <v>1415</v>
      </c>
      <c r="C6" s="26">
        <f t="shared" si="0"/>
        <v>0.15262646963650092</v>
      </c>
      <c r="D6" s="54">
        <f>AdultsInHomes!L6</f>
        <v>9271</v>
      </c>
    </row>
    <row r="7" spans="1:4" ht="15" customHeight="1" x14ac:dyDescent="0.25">
      <c r="A7" s="46" t="s">
        <v>9</v>
      </c>
      <c r="B7" s="53">
        <f>AdultsInHomes!D7</f>
        <v>1451</v>
      </c>
      <c r="C7" s="26">
        <f t="shared" si="0"/>
        <v>0.14285714285714285</v>
      </c>
      <c r="D7" s="54">
        <f>AdultsInHomes!L7</f>
        <v>10157</v>
      </c>
    </row>
    <row r="8" spans="1:4" ht="15" customHeight="1" x14ac:dyDescent="0.25">
      <c r="A8" s="13" t="s">
        <v>10</v>
      </c>
      <c r="B8" s="53">
        <f>AdultsInHomes!D8</f>
        <v>258</v>
      </c>
      <c r="C8" s="26">
        <f t="shared" si="0"/>
        <v>5.0155520995334373E-2</v>
      </c>
      <c r="D8" s="54">
        <f>AdultsInHomes!L8</f>
        <v>5144</v>
      </c>
    </row>
    <row r="9" spans="1:4" ht="15" customHeight="1" x14ac:dyDescent="0.25">
      <c r="A9" s="13" t="s">
        <v>11</v>
      </c>
      <c r="B9" s="53">
        <f>AdultsInHomes!D9</f>
        <v>1316</v>
      </c>
      <c r="C9" s="26">
        <f t="shared" si="0"/>
        <v>0.30128205128205127</v>
      </c>
      <c r="D9" s="54">
        <f>AdultsInHomes!L9</f>
        <v>4368</v>
      </c>
    </row>
    <row r="10" spans="1:4" ht="15" customHeight="1" x14ac:dyDescent="0.25">
      <c r="A10" s="13" t="s">
        <v>12</v>
      </c>
      <c r="B10" s="53">
        <f>AdultsInHomes!D10</f>
        <v>475</v>
      </c>
      <c r="C10" s="26">
        <f t="shared" si="0"/>
        <v>9.0562440419447096E-2</v>
      </c>
      <c r="D10" s="54">
        <f>AdultsInHomes!L10</f>
        <v>5245</v>
      </c>
    </row>
    <row r="11" spans="1:4" ht="15" customHeight="1" x14ac:dyDescent="0.25">
      <c r="A11" s="13" t="s">
        <v>13</v>
      </c>
      <c r="B11" s="53">
        <f>AdultsInHomes!D11</f>
        <v>194</v>
      </c>
      <c r="C11" s="26">
        <f t="shared" si="0"/>
        <v>3.2539416303253944E-2</v>
      </c>
      <c r="D11" s="54">
        <f>AdultsInHomes!L11</f>
        <v>5962</v>
      </c>
    </row>
    <row r="12" spans="1:4" ht="15" customHeight="1" x14ac:dyDescent="0.25">
      <c r="A12" s="13" t="s">
        <v>14</v>
      </c>
      <c r="B12" s="53">
        <f>AdultsInHomes!D12</f>
        <v>1181</v>
      </c>
      <c r="C12" s="26">
        <f t="shared" si="0"/>
        <v>7.2618828014511472E-2</v>
      </c>
      <c r="D12" s="54">
        <f>AdultsInHomes!L12</f>
        <v>16263</v>
      </c>
    </row>
    <row r="13" spans="1:4" ht="15" customHeight="1" x14ac:dyDescent="0.25">
      <c r="A13" s="13" t="s">
        <v>15</v>
      </c>
      <c r="B13" s="53">
        <f>AdultsInHomes!D13</f>
        <v>394</v>
      </c>
      <c r="C13" s="26">
        <f t="shared" si="0"/>
        <v>9.2099111734455355E-2</v>
      </c>
      <c r="D13" s="54">
        <f>AdultsInHomes!L13</f>
        <v>4278</v>
      </c>
    </row>
    <row r="14" spans="1:4" ht="15" customHeight="1" x14ac:dyDescent="0.25">
      <c r="A14" s="13" t="s">
        <v>16</v>
      </c>
      <c r="B14" s="53">
        <f>AdultsInHomes!D14</f>
        <v>308</v>
      </c>
      <c r="C14" s="26">
        <f t="shared" si="0"/>
        <v>7.6635979099278426E-2</v>
      </c>
      <c r="D14" s="54">
        <f>AdultsInHomes!L14</f>
        <v>4019</v>
      </c>
    </row>
    <row r="15" spans="1:4" ht="15" customHeight="1" x14ac:dyDescent="0.25">
      <c r="A15" s="145" t="s">
        <v>17</v>
      </c>
      <c r="B15" s="146">
        <f>AdultsInHomes!D15</f>
        <v>537</v>
      </c>
      <c r="C15" s="147">
        <f t="shared" si="0"/>
        <v>0.10796139927623644</v>
      </c>
      <c r="D15" s="150">
        <f>AdultsInHomes!L15</f>
        <v>4974</v>
      </c>
    </row>
    <row r="16" spans="1:4" ht="15" customHeight="1" x14ac:dyDescent="0.25">
      <c r="A16" s="13" t="s">
        <v>18</v>
      </c>
      <c r="B16" s="53">
        <f>AdultsInHomes!D16</f>
        <v>1242</v>
      </c>
      <c r="C16" s="26">
        <f t="shared" si="0"/>
        <v>0.12385321100917432</v>
      </c>
      <c r="D16" s="54">
        <f>AdultsInHomes!L16</f>
        <v>10028</v>
      </c>
    </row>
    <row r="17" spans="1:9" ht="15" customHeight="1" x14ac:dyDescent="0.25">
      <c r="A17" s="13" t="s">
        <v>19</v>
      </c>
      <c r="B17" s="53">
        <f>AdultsInHomes!D17</f>
        <v>839</v>
      </c>
      <c r="C17" s="26">
        <f t="shared" si="0"/>
        <v>8.2733458238832464E-2</v>
      </c>
      <c r="D17" s="54">
        <f>AdultsInHomes!L17</f>
        <v>10141</v>
      </c>
    </row>
    <row r="18" spans="1:9" ht="15" customHeight="1" x14ac:dyDescent="0.25">
      <c r="A18" s="13" t="s">
        <v>20</v>
      </c>
      <c r="B18" s="53">
        <f>AdultsInHomes!D18</f>
        <v>361</v>
      </c>
      <c r="C18" s="26">
        <f t="shared" si="0"/>
        <v>0.17117117117117117</v>
      </c>
      <c r="D18" s="54">
        <f>AdultsInHomes!L18</f>
        <v>2109</v>
      </c>
    </row>
    <row r="19" spans="1:9" ht="15" customHeight="1" x14ac:dyDescent="0.25">
      <c r="A19" s="13" t="s">
        <v>21</v>
      </c>
      <c r="B19" s="53">
        <f>AdultsInHomes!D19</f>
        <v>647</v>
      </c>
      <c r="C19" s="26">
        <f t="shared" si="0"/>
        <v>7.9192166462668301E-2</v>
      </c>
      <c r="D19" s="54">
        <f>AdultsInHomes!L19</f>
        <v>8170</v>
      </c>
    </row>
    <row r="20" spans="1:9" ht="15" customHeight="1" x14ac:dyDescent="0.25">
      <c r="A20" s="13" t="s">
        <v>22</v>
      </c>
      <c r="B20" s="53">
        <f>AdultsInHomes!D20</f>
        <v>1588</v>
      </c>
      <c r="C20" s="26">
        <f t="shared" si="0"/>
        <v>0.13073186795093439</v>
      </c>
      <c r="D20" s="54">
        <f>AdultsInHomes!L20</f>
        <v>12147</v>
      </c>
    </row>
    <row r="21" spans="1:9" ht="15" customHeight="1" x14ac:dyDescent="0.25">
      <c r="A21" s="13" t="s">
        <v>23</v>
      </c>
      <c r="B21" s="53">
        <f>AdultsInHomes!D21</f>
        <v>497</v>
      </c>
      <c r="C21" s="26">
        <f t="shared" si="0"/>
        <v>7.4490407673860906E-2</v>
      </c>
      <c r="D21" s="54">
        <f>AdultsInHomes!L21</f>
        <v>6672</v>
      </c>
    </row>
    <row r="22" spans="1:9" ht="15" customHeight="1" x14ac:dyDescent="0.25">
      <c r="A22" s="13" t="s">
        <v>36</v>
      </c>
      <c r="B22" s="53">
        <f>AdultsInHomes!D22</f>
        <v>219</v>
      </c>
      <c r="C22" s="26">
        <f t="shared" si="0"/>
        <v>3.3297856165424966E-2</v>
      </c>
      <c r="D22" s="54">
        <f>AdultsInHomes!L22</f>
        <v>6577</v>
      </c>
    </row>
    <row r="23" spans="1:9" ht="15" customHeight="1" x14ac:dyDescent="0.25">
      <c r="A23" s="13" t="s">
        <v>25</v>
      </c>
      <c r="B23" s="53">
        <f>AdultsInHomes!D23</f>
        <v>882</v>
      </c>
      <c r="C23" s="26">
        <f t="shared" si="0"/>
        <v>0.14040114613180515</v>
      </c>
      <c r="D23" s="54">
        <f>AdultsInHomes!L23</f>
        <v>6282</v>
      </c>
    </row>
    <row r="24" spans="1:9" ht="15" customHeight="1" x14ac:dyDescent="0.25">
      <c r="A24" s="13" t="s">
        <v>26</v>
      </c>
      <c r="B24" s="53">
        <f>AdultsInHomes!D24</f>
        <v>559</v>
      </c>
      <c r="C24" s="26">
        <f t="shared" si="0"/>
        <v>9.2396694214876035E-2</v>
      </c>
      <c r="D24" s="54">
        <f>AdultsInHomes!L24</f>
        <v>6050</v>
      </c>
    </row>
    <row r="25" spans="1:9" ht="15" customHeight="1" thickBot="1" x14ac:dyDescent="0.3">
      <c r="A25" s="16" t="s">
        <v>27</v>
      </c>
      <c r="B25" s="53">
        <f>AdultsInHomes!D25</f>
        <v>499</v>
      </c>
      <c r="C25" s="26">
        <f t="shared" si="0"/>
        <v>0.12391358331263969</v>
      </c>
      <c r="D25" s="54">
        <f>AdultsInHomes!L25</f>
        <v>4027</v>
      </c>
    </row>
    <row r="26" spans="1:9" ht="20.100000000000001" customHeight="1" thickBot="1" x14ac:dyDescent="0.3">
      <c r="A26" s="15" t="s">
        <v>28</v>
      </c>
      <c r="B26" s="48">
        <f>SUM(B5:B25)</f>
        <v>17107</v>
      </c>
      <c r="C26" s="38">
        <f t="shared" si="0"/>
        <v>0.11154217307391373</v>
      </c>
      <c r="D26" s="41">
        <f>SUM(D5:D25)</f>
        <v>153368</v>
      </c>
    </row>
    <row r="27" spans="1:9" ht="19.649999999999999" customHeight="1" thickTop="1" x14ac:dyDescent="0.25">
      <c r="A27" s="6" t="s">
        <v>54</v>
      </c>
      <c r="B27" s="7"/>
      <c r="C27" s="7"/>
      <c r="D27" s="7"/>
      <c r="E27" s="3"/>
      <c r="F27" s="3"/>
      <c r="G27" s="3"/>
      <c r="H27" s="3"/>
      <c r="I27" s="3"/>
    </row>
    <row r="28" spans="1:9" x14ac:dyDescent="0.25">
      <c r="A28" t="s">
        <v>50</v>
      </c>
    </row>
  </sheetData>
  <mergeCells count="3">
    <mergeCell ref="B2:C2"/>
    <mergeCell ref="A1:D1"/>
    <mergeCell ref="A2:A3"/>
  </mergeCells>
  <phoneticPr fontId="0" type="noConversion"/>
  <printOptions horizontalCentered="1"/>
  <pageMargins left="0.75" right="0.75" top="1.22" bottom="1" header="0.84" footer="0.5"/>
  <pageSetup orientation="landscape" r:id="rId1"/>
  <headerFooter alignWithMargins="0">
    <oddHeader xml:space="preserve">&amp;CREGIONAL CENTER PERFORMANCE CONTRACT </oddHeader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A15" sqref="A15:D15"/>
    </sheetView>
  </sheetViews>
  <sheetFormatPr defaultRowHeight="13.2" x14ac:dyDescent="0.25"/>
  <cols>
    <col min="1" max="1" width="25.77734375" customWidth="1"/>
    <col min="2" max="3" width="15.77734375" customWidth="1"/>
    <col min="4" max="4" width="17.77734375" customWidth="1"/>
  </cols>
  <sheetData>
    <row r="1" spans="1:4" ht="50.1" customHeight="1" thickTop="1" x14ac:dyDescent="0.25">
      <c r="A1" s="179" t="str">
        <f>'Date for Titles'!B24</f>
        <v>Adults Residing in the Home of a Parent or Guardian
Based on Individuals Ages 18 and Over with Status 2
on CMF as of June 2016</v>
      </c>
      <c r="B1" s="180"/>
      <c r="C1" s="180"/>
      <c r="D1" s="181"/>
    </row>
    <row r="2" spans="1:4" ht="17.399999999999999" customHeight="1" x14ac:dyDescent="0.25">
      <c r="A2" s="167" t="s">
        <v>0</v>
      </c>
      <c r="B2" s="176" t="s">
        <v>42</v>
      </c>
      <c r="C2" s="170"/>
      <c r="D2" s="5" t="s">
        <v>45</v>
      </c>
    </row>
    <row r="3" spans="1:4" ht="16.5" customHeight="1" thickBot="1" x14ac:dyDescent="0.3">
      <c r="A3" s="168"/>
      <c r="B3" s="17" t="s">
        <v>33</v>
      </c>
      <c r="C3" s="18" t="s">
        <v>34</v>
      </c>
      <c r="D3" s="4" t="s">
        <v>46</v>
      </c>
    </row>
    <row r="4" spans="1:4" ht="13.8" hidden="1" thickBot="1" x14ac:dyDescent="0.3">
      <c r="A4" s="46"/>
      <c r="B4" s="119"/>
      <c r="C4" s="120"/>
      <c r="D4" s="5"/>
    </row>
    <row r="5" spans="1:4" ht="16.5" customHeight="1" x14ac:dyDescent="0.25">
      <c r="A5" s="43" t="s">
        <v>7</v>
      </c>
      <c r="B5" s="45">
        <f>AdultsInHomes!F5</f>
        <v>6426</v>
      </c>
      <c r="C5" s="95">
        <f t="shared" ref="C5:C26" si="0">+B5/D5</f>
        <v>0.55956112852664575</v>
      </c>
      <c r="D5" s="98">
        <f>AdultsInHomes!L5</f>
        <v>11484</v>
      </c>
    </row>
    <row r="6" spans="1:4" ht="15" customHeight="1" x14ac:dyDescent="0.25">
      <c r="A6" s="46" t="s">
        <v>8</v>
      </c>
      <c r="B6" s="53">
        <f>AdultsInHomes!F6</f>
        <v>5389</v>
      </c>
      <c r="C6" s="26">
        <f t="shared" si="0"/>
        <v>0.58127494337180452</v>
      </c>
      <c r="D6" s="54">
        <f>AdultsInHomes!L6</f>
        <v>9271</v>
      </c>
    </row>
    <row r="7" spans="1:4" ht="15" customHeight="1" x14ac:dyDescent="0.25">
      <c r="A7" s="46" t="s">
        <v>9</v>
      </c>
      <c r="B7" s="53">
        <f>AdultsInHomes!F7</f>
        <v>5885</v>
      </c>
      <c r="C7" s="26">
        <f t="shared" si="0"/>
        <v>0.5794033671359653</v>
      </c>
      <c r="D7" s="54">
        <f>AdultsInHomes!L7</f>
        <v>10157</v>
      </c>
    </row>
    <row r="8" spans="1:4" ht="15" customHeight="1" x14ac:dyDescent="0.25">
      <c r="A8" s="13" t="s">
        <v>10</v>
      </c>
      <c r="B8" s="53">
        <f>AdultsInHomes!F8</f>
        <v>3894</v>
      </c>
      <c r="C8" s="26">
        <f t="shared" si="0"/>
        <v>0.75699844479004663</v>
      </c>
      <c r="D8" s="54">
        <f>AdultsInHomes!L8</f>
        <v>5144</v>
      </c>
    </row>
    <row r="9" spans="1:4" ht="15" customHeight="1" x14ac:dyDescent="0.25">
      <c r="A9" s="13" t="s">
        <v>11</v>
      </c>
      <c r="B9" s="53">
        <f>AdultsInHomes!F9</f>
        <v>1848</v>
      </c>
      <c r="C9" s="26">
        <f t="shared" si="0"/>
        <v>0.42307692307692307</v>
      </c>
      <c r="D9" s="54">
        <f>AdultsInHomes!L9</f>
        <v>4368</v>
      </c>
    </row>
    <row r="10" spans="1:4" ht="15" customHeight="1" x14ac:dyDescent="0.25">
      <c r="A10" s="13" t="s">
        <v>12</v>
      </c>
      <c r="B10" s="53">
        <f>AdultsInHomes!F10</f>
        <v>2878</v>
      </c>
      <c r="C10" s="26">
        <f t="shared" si="0"/>
        <v>0.54871306005719733</v>
      </c>
      <c r="D10" s="54">
        <f>AdultsInHomes!L10</f>
        <v>5245</v>
      </c>
    </row>
    <row r="11" spans="1:4" ht="15" customHeight="1" x14ac:dyDescent="0.25">
      <c r="A11" s="13" t="s">
        <v>13</v>
      </c>
      <c r="B11" s="53">
        <f>AdultsInHomes!F11</f>
        <v>4007</v>
      </c>
      <c r="C11" s="26">
        <f t="shared" si="0"/>
        <v>0.67208990271720903</v>
      </c>
      <c r="D11" s="54">
        <f>AdultsInHomes!L11</f>
        <v>5962</v>
      </c>
    </row>
    <row r="12" spans="1:4" ht="15" customHeight="1" x14ac:dyDescent="0.25">
      <c r="A12" s="13" t="s">
        <v>14</v>
      </c>
      <c r="B12" s="53">
        <f>AdultsInHomes!F12</f>
        <v>10999</v>
      </c>
      <c r="C12" s="26">
        <f t="shared" si="0"/>
        <v>0.6763204820758778</v>
      </c>
      <c r="D12" s="54">
        <f>AdultsInHomes!L12</f>
        <v>16263</v>
      </c>
    </row>
    <row r="13" spans="1:4" ht="15" customHeight="1" x14ac:dyDescent="0.25">
      <c r="A13" s="13" t="s">
        <v>15</v>
      </c>
      <c r="B13" s="53">
        <f>AdultsInHomes!F13</f>
        <v>2507</v>
      </c>
      <c r="C13" s="26">
        <f t="shared" si="0"/>
        <v>0.58602150537634412</v>
      </c>
      <c r="D13" s="54">
        <f>AdultsInHomes!L13</f>
        <v>4278</v>
      </c>
    </row>
    <row r="14" spans="1:4" ht="15" customHeight="1" x14ac:dyDescent="0.25">
      <c r="A14" s="13" t="s">
        <v>16</v>
      </c>
      <c r="B14" s="53">
        <f>AdultsInHomes!F14</f>
        <v>2681</v>
      </c>
      <c r="C14" s="26">
        <f t="shared" si="0"/>
        <v>0.66708136352326453</v>
      </c>
      <c r="D14" s="54">
        <f>AdultsInHomes!L14</f>
        <v>4019</v>
      </c>
    </row>
    <row r="15" spans="1:4" ht="15" customHeight="1" x14ac:dyDescent="0.25">
      <c r="A15" s="145" t="s">
        <v>17</v>
      </c>
      <c r="B15" s="146">
        <f>AdultsInHomes!F15</f>
        <v>2518</v>
      </c>
      <c r="C15" s="147">
        <f t="shared" si="0"/>
        <v>0.50623240852432649</v>
      </c>
      <c r="D15" s="150">
        <f>AdultsInHomes!L15</f>
        <v>4974</v>
      </c>
    </row>
    <row r="16" spans="1:4" ht="15" customHeight="1" x14ac:dyDescent="0.25">
      <c r="A16" s="13" t="s">
        <v>18</v>
      </c>
      <c r="B16" s="53">
        <f>AdultsInHomes!F16</f>
        <v>6500</v>
      </c>
      <c r="C16" s="26">
        <f t="shared" si="0"/>
        <v>0.64818508177104106</v>
      </c>
      <c r="D16" s="54">
        <f>AdultsInHomes!L16</f>
        <v>10028</v>
      </c>
    </row>
    <row r="17" spans="1:9" ht="15" customHeight="1" x14ac:dyDescent="0.25">
      <c r="A17" s="13" t="s">
        <v>19</v>
      </c>
      <c r="B17" s="53">
        <f>AdultsInHomes!F17</f>
        <v>6291</v>
      </c>
      <c r="C17" s="26">
        <f t="shared" si="0"/>
        <v>0.62035302238438028</v>
      </c>
      <c r="D17" s="54">
        <f>AdultsInHomes!L17</f>
        <v>10141</v>
      </c>
    </row>
    <row r="18" spans="1:9" ht="15" customHeight="1" x14ac:dyDescent="0.25">
      <c r="A18" s="13" t="s">
        <v>20</v>
      </c>
      <c r="B18" s="53">
        <f>AdultsInHomes!F18</f>
        <v>872</v>
      </c>
      <c r="C18" s="26">
        <f t="shared" si="0"/>
        <v>0.41346609767662401</v>
      </c>
      <c r="D18" s="54">
        <f>AdultsInHomes!L18</f>
        <v>2109</v>
      </c>
    </row>
    <row r="19" spans="1:9" ht="15" customHeight="1" x14ac:dyDescent="0.25">
      <c r="A19" s="13" t="s">
        <v>21</v>
      </c>
      <c r="B19" s="53">
        <f>AdultsInHomes!F19</f>
        <v>5140</v>
      </c>
      <c r="C19" s="26">
        <f t="shared" si="0"/>
        <v>0.62913096695226434</v>
      </c>
      <c r="D19" s="54">
        <f>AdultsInHomes!L19</f>
        <v>8170</v>
      </c>
    </row>
    <row r="20" spans="1:9" ht="15" customHeight="1" x14ac:dyDescent="0.25">
      <c r="A20" s="13" t="s">
        <v>22</v>
      </c>
      <c r="B20" s="53">
        <f>AdultsInHomes!F20</f>
        <v>7404</v>
      </c>
      <c r="C20" s="26">
        <f t="shared" si="0"/>
        <v>0.60953321807853789</v>
      </c>
      <c r="D20" s="54">
        <f>AdultsInHomes!L20</f>
        <v>12147</v>
      </c>
    </row>
    <row r="21" spans="1:9" ht="15" customHeight="1" x14ac:dyDescent="0.25">
      <c r="A21" s="13" t="s">
        <v>23</v>
      </c>
      <c r="B21" s="53">
        <f>AdultsInHomes!F21</f>
        <v>4055</v>
      </c>
      <c r="C21" s="26">
        <f t="shared" si="0"/>
        <v>0.60776378896882499</v>
      </c>
      <c r="D21" s="54">
        <f>AdultsInHomes!L21</f>
        <v>6672</v>
      </c>
    </row>
    <row r="22" spans="1:9" ht="15" customHeight="1" x14ac:dyDescent="0.25">
      <c r="A22" s="13" t="s">
        <v>36</v>
      </c>
      <c r="B22" s="53">
        <f>AdultsInHomes!F22</f>
        <v>4527</v>
      </c>
      <c r="C22" s="26">
        <f t="shared" si="0"/>
        <v>0.68830773909077092</v>
      </c>
      <c r="D22" s="54">
        <f>AdultsInHomes!L22</f>
        <v>6577</v>
      </c>
    </row>
    <row r="23" spans="1:9" ht="15" customHeight="1" x14ac:dyDescent="0.25">
      <c r="A23" s="13" t="s">
        <v>25</v>
      </c>
      <c r="B23" s="53">
        <f>AdultsInHomes!F23</f>
        <v>3488</v>
      </c>
      <c r="C23" s="26">
        <f t="shared" si="0"/>
        <v>0.5552371856096785</v>
      </c>
      <c r="D23" s="54">
        <f>AdultsInHomes!L23</f>
        <v>6282</v>
      </c>
    </row>
    <row r="24" spans="1:9" ht="15" customHeight="1" x14ac:dyDescent="0.25">
      <c r="A24" s="13" t="s">
        <v>26</v>
      </c>
      <c r="B24" s="53">
        <f>AdultsInHomes!F24</f>
        <v>3446</v>
      </c>
      <c r="C24" s="26">
        <f t="shared" si="0"/>
        <v>0.5695867768595041</v>
      </c>
      <c r="D24" s="54">
        <f>AdultsInHomes!L24</f>
        <v>6050</v>
      </c>
    </row>
    <row r="25" spans="1:9" ht="15" customHeight="1" thickBot="1" x14ac:dyDescent="0.3">
      <c r="A25" s="16" t="s">
        <v>27</v>
      </c>
      <c r="B25" s="53">
        <f>AdultsInHomes!F25</f>
        <v>2536</v>
      </c>
      <c r="C25" s="26">
        <f t="shared" si="0"/>
        <v>0.62974919294760368</v>
      </c>
      <c r="D25" s="54">
        <f>AdultsInHomes!L25</f>
        <v>4027</v>
      </c>
    </row>
    <row r="26" spans="1:9" ht="20.100000000000001" customHeight="1" thickBot="1" x14ac:dyDescent="0.3">
      <c r="A26" s="15" t="s">
        <v>28</v>
      </c>
      <c r="B26" s="48">
        <f>SUM(B5:B25)</f>
        <v>93291</v>
      </c>
      <c r="C26" s="38">
        <f t="shared" si="0"/>
        <v>0.60828204058212931</v>
      </c>
      <c r="D26" s="41">
        <f>SUM(D5:D25)</f>
        <v>153368</v>
      </c>
    </row>
    <row r="27" spans="1:9" ht="19.649999999999999" customHeight="1" thickTop="1" x14ac:dyDescent="0.25">
      <c r="A27" s="6" t="s">
        <v>55</v>
      </c>
      <c r="B27" s="7"/>
      <c r="C27" s="7"/>
      <c r="D27" s="7"/>
      <c r="E27" s="3"/>
      <c r="F27" s="3"/>
      <c r="G27" s="3"/>
      <c r="H27" s="3"/>
      <c r="I27" s="3"/>
    </row>
    <row r="28" spans="1:9" x14ac:dyDescent="0.25">
      <c r="A28" t="s">
        <v>50</v>
      </c>
    </row>
  </sheetData>
  <mergeCells count="3">
    <mergeCell ref="B2:C2"/>
    <mergeCell ref="A1:D1"/>
    <mergeCell ref="A2:A3"/>
  </mergeCells>
  <phoneticPr fontId="0" type="noConversion"/>
  <printOptions horizontalCentered="1"/>
  <pageMargins left="0.75" right="0.75" top="1.22" bottom="1" header="0.84" footer="0.5"/>
  <pageSetup orientation="landscape" r:id="rId1"/>
  <headerFooter alignWithMargins="0">
    <oddHeader xml:space="preserve">&amp;CREGIONAL CENTER PERFORMANCE CONTRACT </oddHeader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A15" sqref="A15:D15"/>
    </sheetView>
  </sheetViews>
  <sheetFormatPr defaultRowHeight="13.2" x14ac:dyDescent="0.25"/>
  <cols>
    <col min="1" max="1" width="25.77734375" customWidth="1"/>
    <col min="2" max="3" width="15.77734375" customWidth="1"/>
    <col min="4" max="4" width="17.77734375" customWidth="1"/>
  </cols>
  <sheetData>
    <row r="1" spans="1:4" ht="50.1" customHeight="1" thickTop="1" x14ac:dyDescent="0.25">
      <c r="A1" s="179" t="str">
        <f>'Date for Titles'!B27</f>
        <v>Adults Residing in a Supported Living Setting
Based on Individuals Ages 18 and Over with Status 2
on CMF as of June 2016</v>
      </c>
      <c r="B1" s="180"/>
      <c r="C1" s="180"/>
      <c r="D1" s="181"/>
    </row>
    <row r="2" spans="1:4" ht="17.399999999999999" customHeight="1" x14ac:dyDescent="0.25">
      <c r="A2" s="167" t="s">
        <v>0</v>
      </c>
      <c r="B2" s="176" t="s">
        <v>56</v>
      </c>
      <c r="C2" s="170"/>
      <c r="D2" s="5" t="s">
        <v>45</v>
      </c>
    </row>
    <row r="3" spans="1:4" ht="16.5" customHeight="1" thickBot="1" x14ac:dyDescent="0.3">
      <c r="A3" s="168"/>
      <c r="B3" s="17" t="s">
        <v>33</v>
      </c>
      <c r="C3" s="18" t="s">
        <v>34</v>
      </c>
      <c r="D3" s="4" t="s">
        <v>46</v>
      </c>
    </row>
    <row r="4" spans="1:4" ht="13.8" hidden="1" thickBot="1" x14ac:dyDescent="0.3">
      <c r="A4" s="46"/>
      <c r="B4" s="119"/>
      <c r="C4" s="120"/>
      <c r="D4" s="5"/>
    </row>
    <row r="5" spans="1:4" ht="16.5" customHeight="1" x14ac:dyDescent="0.25">
      <c r="A5" s="43" t="s">
        <v>7</v>
      </c>
      <c r="B5" s="83">
        <f>AdultsInHomes!H5</f>
        <v>513</v>
      </c>
      <c r="C5" s="95">
        <f t="shared" ref="C5:C26" si="0">+B5/D5</f>
        <v>4.4670846394984323E-2</v>
      </c>
      <c r="D5" s="98">
        <f>AdultsInHomes!L5</f>
        <v>11484</v>
      </c>
    </row>
    <row r="6" spans="1:4" ht="15" customHeight="1" x14ac:dyDescent="0.25">
      <c r="A6" s="46" t="s">
        <v>8</v>
      </c>
      <c r="B6" s="56">
        <f>AdultsInHomes!H6</f>
        <v>158</v>
      </c>
      <c r="C6" s="26">
        <f t="shared" si="0"/>
        <v>1.7042390249164058E-2</v>
      </c>
      <c r="D6" s="54">
        <f>AdultsInHomes!L6</f>
        <v>9271</v>
      </c>
    </row>
    <row r="7" spans="1:4" ht="15" customHeight="1" x14ac:dyDescent="0.25">
      <c r="A7" s="46" t="s">
        <v>9</v>
      </c>
      <c r="B7" s="56">
        <f>AdultsInHomes!H7</f>
        <v>375</v>
      </c>
      <c r="C7" s="26">
        <f t="shared" si="0"/>
        <v>3.6920350497194054E-2</v>
      </c>
      <c r="D7" s="54">
        <f>AdultsInHomes!L7</f>
        <v>10157</v>
      </c>
    </row>
    <row r="8" spans="1:4" ht="15" customHeight="1" x14ac:dyDescent="0.25">
      <c r="A8" s="13" t="s">
        <v>10</v>
      </c>
      <c r="B8" s="56">
        <f>AdultsInHomes!H8</f>
        <v>223</v>
      </c>
      <c r="C8" s="26">
        <f t="shared" si="0"/>
        <v>4.3351477449455673E-2</v>
      </c>
      <c r="D8" s="54">
        <f>AdultsInHomes!L8</f>
        <v>5144</v>
      </c>
    </row>
    <row r="9" spans="1:4" ht="15" customHeight="1" x14ac:dyDescent="0.25">
      <c r="A9" s="13" t="s">
        <v>11</v>
      </c>
      <c r="B9" s="56">
        <f>AdultsInHomes!H9</f>
        <v>223</v>
      </c>
      <c r="C9" s="26">
        <f t="shared" si="0"/>
        <v>5.1053113553113552E-2</v>
      </c>
      <c r="D9" s="54">
        <f>AdultsInHomes!L9</f>
        <v>4368</v>
      </c>
    </row>
    <row r="10" spans="1:4" ht="15" customHeight="1" x14ac:dyDescent="0.25">
      <c r="A10" s="13" t="s">
        <v>12</v>
      </c>
      <c r="B10" s="56">
        <f>AdultsInHomes!H10</f>
        <v>374</v>
      </c>
      <c r="C10" s="26">
        <f t="shared" si="0"/>
        <v>7.1306005719733084E-2</v>
      </c>
      <c r="D10" s="54">
        <f>AdultsInHomes!L10</f>
        <v>5245</v>
      </c>
    </row>
    <row r="11" spans="1:4" ht="15" customHeight="1" x14ac:dyDescent="0.25">
      <c r="A11" s="13" t="s">
        <v>13</v>
      </c>
      <c r="B11" s="3">
        <f>AdultsInHomes!H11</f>
        <v>603</v>
      </c>
      <c r="C11" s="26">
        <f t="shared" si="0"/>
        <v>0.10114055686011406</v>
      </c>
      <c r="D11" s="54">
        <f>AdultsInHomes!L11</f>
        <v>5962</v>
      </c>
    </row>
    <row r="12" spans="1:4" ht="15" customHeight="1" x14ac:dyDescent="0.25">
      <c r="A12" s="13" t="s">
        <v>14</v>
      </c>
      <c r="B12" s="3">
        <f>AdultsInHomes!H12</f>
        <v>450</v>
      </c>
      <c r="C12" s="26">
        <f t="shared" si="0"/>
        <v>2.7670171555063641E-2</v>
      </c>
      <c r="D12" s="54">
        <f>AdultsInHomes!L12</f>
        <v>16263</v>
      </c>
    </row>
    <row r="13" spans="1:4" ht="15" customHeight="1" x14ac:dyDescent="0.25">
      <c r="A13" s="13" t="s">
        <v>15</v>
      </c>
      <c r="B13" s="56">
        <f>AdultsInHomes!H13</f>
        <v>517</v>
      </c>
      <c r="C13" s="26">
        <f t="shared" si="0"/>
        <v>0.12085086489013558</v>
      </c>
      <c r="D13" s="54">
        <f>AdultsInHomes!L13</f>
        <v>4278</v>
      </c>
    </row>
    <row r="14" spans="1:4" ht="15" customHeight="1" x14ac:dyDescent="0.25">
      <c r="A14" s="13" t="s">
        <v>16</v>
      </c>
      <c r="B14" s="81">
        <f>AdultsInHomes!H14</f>
        <v>95</v>
      </c>
      <c r="C14" s="26">
        <f t="shared" si="0"/>
        <v>2.3637720826076139E-2</v>
      </c>
      <c r="D14" s="54">
        <f>AdultsInHomes!L14</f>
        <v>4019</v>
      </c>
    </row>
    <row r="15" spans="1:4" ht="15" customHeight="1" x14ac:dyDescent="0.25">
      <c r="A15" s="145" t="s">
        <v>17</v>
      </c>
      <c r="B15" s="151">
        <f>AdultsInHomes!H15</f>
        <v>741</v>
      </c>
      <c r="C15" s="147">
        <f t="shared" si="0"/>
        <v>0.14897466827503017</v>
      </c>
      <c r="D15" s="150">
        <f>AdultsInHomes!L15</f>
        <v>4974</v>
      </c>
    </row>
    <row r="16" spans="1:4" ht="15" customHeight="1" x14ac:dyDescent="0.25">
      <c r="A16" s="13" t="s">
        <v>18</v>
      </c>
      <c r="B16" s="53">
        <f>AdultsInHomes!H16</f>
        <v>348</v>
      </c>
      <c r="C16" s="26">
        <f t="shared" si="0"/>
        <v>3.4702832070203429E-2</v>
      </c>
      <c r="D16" s="54">
        <f>AdultsInHomes!L16</f>
        <v>10028</v>
      </c>
    </row>
    <row r="17" spans="1:9" ht="15" customHeight="1" x14ac:dyDescent="0.25">
      <c r="A17" s="13" t="s">
        <v>19</v>
      </c>
      <c r="B17" s="53">
        <f>AdultsInHomes!H17</f>
        <v>442</v>
      </c>
      <c r="C17" s="26">
        <f t="shared" si="0"/>
        <v>4.3585445222364655E-2</v>
      </c>
      <c r="D17" s="54">
        <f>AdultsInHomes!L17</f>
        <v>10141</v>
      </c>
    </row>
    <row r="18" spans="1:9" ht="15" customHeight="1" x14ac:dyDescent="0.25">
      <c r="A18" s="13" t="s">
        <v>20</v>
      </c>
      <c r="B18" s="53">
        <f>AdultsInHomes!H18</f>
        <v>591</v>
      </c>
      <c r="C18" s="26">
        <f t="shared" si="0"/>
        <v>0.2802275960170697</v>
      </c>
      <c r="D18" s="54">
        <f>AdultsInHomes!L18</f>
        <v>2109</v>
      </c>
    </row>
    <row r="19" spans="1:9" ht="15" customHeight="1" x14ac:dyDescent="0.25">
      <c r="A19" s="13" t="s">
        <v>21</v>
      </c>
      <c r="B19" s="53">
        <f>AdultsInHomes!H19</f>
        <v>453</v>
      </c>
      <c r="C19" s="26">
        <f t="shared" si="0"/>
        <v>5.5446756425948596E-2</v>
      </c>
      <c r="D19" s="54">
        <f>AdultsInHomes!L19</f>
        <v>8170</v>
      </c>
    </row>
    <row r="20" spans="1:9" ht="15" customHeight="1" x14ac:dyDescent="0.25">
      <c r="A20" s="13" t="s">
        <v>22</v>
      </c>
      <c r="B20" s="53">
        <f>AdultsInHomes!H20</f>
        <v>221</v>
      </c>
      <c r="C20" s="26">
        <f t="shared" si="0"/>
        <v>1.8193792706017946E-2</v>
      </c>
      <c r="D20" s="54">
        <f>AdultsInHomes!L20</f>
        <v>12147</v>
      </c>
    </row>
    <row r="21" spans="1:9" ht="15" customHeight="1" x14ac:dyDescent="0.25">
      <c r="A21" s="13" t="s">
        <v>23</v>
      </c>
      <c r="B21" s="53">
        <f>AdultsInHomes!H21</f>
        <v>103</v>
      </c>
      <c r="C21" s="26">
        <f t="shared" si="0"/>
        <v>1.5437649880095923E-2</v>
      </c>
      <c r="D21" s="54">
        <f>AdultsInHomes!L21</f>
        <v>6672</v>
      </c>
    </row>
    <row r="22" spans="1:9" ht="15" customHeight="1" x14ac:dyDescent="0.25">
      <c r="A22" s="13" t="s">
        <v>36</v>
      </c>
      <c r="B22" s="53">
        <f>AdultsInHomes!H22</f>
        <v>512</v>
      </c>
      <c r="C22" s="26">
        <f t="shared" si="0"/>
        <v>7.7847042724646501E-2</v>
      </c>
      <c r="D22" s="54">
        <f>AdultsInHomes!L22</f>
        <v>6577</v>
      </c>
    </row>
    <row r="23" spans="1:9" ht="15" customHeight="1" x14ac:dyDescent="0.25">
      <c r="A23" s="13" t="s">
        <v>25</v>
      </c>
      <c r="B23" s="53">
        <f>AdultsInHomes!H23</f>
        <v>638</v>
      </c>
      <c r="C23" s="26">
        <f t="shared" si="0"/>
        <v>0.10156001273479784</v>
      </c>
      <c r="D23" s="54">
        <f>AdultsInHomes!L23</f>
        <v>6282</v>
      </c>
    </row>
    <row r="24" spans="1:9" ht="15" customHeight="1" x14ac:dyDescent="0.25">
      <c r="A24" s="13" t="s">
        <v>26</v>
      </c>
      <c r="B24" s="53">
        <f>AdultsInHomes!H24</f>
        <v>522</v>
      </c>
      <c r="C24" s="26">
        <f t="shared" si="0"/>
        <v>8.6280991735537188E-2</v>
      </c>
      <c r="D24" s="54">
        <f>AdultsInHomes!L24</f>
        <v>6050</v>
      </c>
    </row>
    <row r="25" spans="1:9" ht="15" customHeight="1" thickBot="1" x14ac:dyDescent="0.3">
      <c r="A25" s="16" t="s">
        <v>27</v>
      </c>
      <c r="B25" s="53">
        <f>AdultsInHomes!H25</f>
        <v>360</v>
      </c>
      <c r="C25" s="26">
        <f t="shared" si="0"/>
        <v>8.9396573131363302E-2</v>
      </c>
      <c r="D25" s="54">
        <f>AdultsInHomes!L25</f>
        <v>4027</v>
      </c>
    </row>
    <row r="26" spans="1:9" ht="20.100000000000001" customHeight="1" thickBot="1" x14ac:dyDescent="0.3">
      <c r="A26" s="15" t="s">
        <v>28</v>
      </c>
      <c r="B26" s="48">
        <f>SUM(B5:B25)</f>
        <v>8462</v>
      </c>
      <c r="C26" s="38">
        <f t="shared" si="0"/>
        <v>5.5174482290960301E-2</v>
      </c>
      <c r="D26" s="41">
        <f>SUM(D5:D25)</f>
        <v>153368</v>
      </c>
    </row>
    <row r="27" spans="1:9" ht="19.649999999999999" customHeight="1" thickTop="1" x14ac:dyDescent="0.25">
      <c r="A27" s="6" t="s">
        <v>57</v>
      </c>
      <c r="B27" s="7"/>
      <c r="C27" s="7"/>
      <c r="D27" s="7"/>
      <c r="E27" s="3"/>
      <c r="F27" s="3"/>
      <c r="G27" s="3"/>
      <c r="H27" s="3"/>
      <c r="I27" s="3"/>
    </row>
    <row r="28" spans="1:9" x14ac:dyDescent="0.25">
      <c r="A28" t="s">
        <v>58</v>
      </c>
    </row>
    <row r="29" spans="1:9" x14ac:dyDescent="0.25">
      <c r="A29" t="s">
        <v>59</v>
      </c>
    </row>
  </sheetData>
  <mergeCells count="3">
    <mergeCell ref="B2:C2"/>
    <mergeCell ref="A1:D1"/>
    <mergeCell ref="A2:A3"/>
  </mergeCells>
  <phoneticPr fontId="0" type="noConversion"/>
  <printOptions horizontalCentered="1"/>
  <pageMargins left="0.75" right="0.75" top="1.22" bottom="1" header="0.84" footer="0.5"/>
  <pageSetup orientation="landscape" r:id="rId1"/>
  <headerFooter alignWithMargins="0">
    <oddHeader xml:space="preserve">&amp;CREGIONAL CENTER PERFORMANCE CONTRACT </oddHeader>
    <oddFooter>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A15" sqref="A15:J15"/>
    </sheetView>
  </sheetViews>
  <sheetFormatPr defaultRowHeight="13.2" x14ac:dyDescent="0.25"/>
  <cols>
    <col min="1" max="1" width="22.88671875" customWidth="1"/>
    <col min="2" max="7" width="9.77734375" customWidth="1"/>
    <col min="8" max="9" width="11" customWidth="1"/>
    <col min="10" max="10" width="14.77734375" customWidth="1"/>
  </cols>
  <sheetData>
    <row r="1" spans="1:10" ht="39.9" customHeight="1" thickTop="1" x14ac:dyDescent="0.25">
      <c r="A1" s="164" t="str">
        <f>'Date for Titles'!B30</f>
        <v>Children* Residing in Facilities with Seven or More Beds (Excluding DCs)                                                                                                                         *Individuals Under Age 18 with Status 1 or 2 on CMF as of June 2016</v>
      </c>
      <c r="B1" s="180"/>
      <c r="C1" s="180"/>
      <c r="D1" s="180"/>
      <c r="E1" s="180"/>
      <c r="F1" s="180"/>
      <c r="G1" s="180"/>
      <c r="H1" s="180"/>
      <c r="I1" s="180"/>
      <c r="J1" s="181"/>
    </row>
    <row r="2" spans="1:10" ht="16.5" customHeight="1" x14ac:dyDescent="0.25">
      <c r="A2" s="167" t="s">
        <v>0</v>
      </c>
      <c r="B2" s="176" t="s">
        <v>60</v>
      </c>
      <c r="C2" s="170"/>
      <c r="D2" s="171" t="s">
        <v>61</v>
      </c>
      <c r="E2" s="170"/>
      <c r="F2" s="171" t="s">
        <v>62</v>
      </c>
      <c r="G2" s="172"/>
      <c r="H2" s="169" t="s">
        <v>63</v>
      </c>
      <c r="I2" s="173"/>
      <c r="J2" s="2" t="s">
        <v>32</v>
      </c>
    </row>
    <row r="3" spans="1:10" ht="16.5" customHeight="1" thickBot="1" x14ac:dyDescent="0.3">
      <c r="A3" s="168"/>
      <c r="B3" s="17" t="s">
        <v>33</v>
      </c>
      <c r="C3" s="18" t="s">
        <v>34</v>
      </c>
      <c r="D3" s="20" t="s">
        <v>33</v>
      </c>
      <c r="E3" s="18" t="s">
        <v>34</v>
      </c>
      <c r="F3" s="20" t="s">
        <v>33</v>
      </c>
      <c r="G3" s="21" t="s">
        <v>34</v>
      </c>
      <c r="H3" s="19" t="s">
        <v>33</v>
      </c>
      <c r="I3" s="22" t="s">
        <v>34</v>
      </c>
      <c r="J3" s="4" t="s">
        <v>35</v>
      </c>
    </row>
    <row r="4" spans="1:10" ht="13.8" hidden="1" thickBot="1" x14ac:dyDescent="0.3">
      <c r="A4" s="46"/>
      <c r="B4" s="119" t="s">
        <v>5</v>
      </c>
      <c r="C4" s="120"/>
      <c r="D4" s="125" t="s">
        <v>5</v>
      </c>
      <c r="E4" s="120"/>
      <c r="F4" s="125" t="s">
        <v>5</v>
      </c>
      <c r="G4" s="121"/>
      <c r="H4" s="122"/>
      <c r="I4" s="123"/>
      <c r="J4" s="5" t="s">
        <v>5</v>
      </c>
    </row>
    <row r="5" spans="1:10" ht="15" customHeight="1" x14ac:dyDescent="0.25">
      <c r="A5" s="43" t="s">
        <v>7</v>
      </c>
      <c r="B5" s="44">
        <v>1</v>
      </c>
      <c r="C5" s="95">
        <f>+B5/J5</f>
        <v>1.0657572205051689E-4</v>
      </c>
      <c r="D5" s="27">
        <v>0</v>
      </c>
      <c r="E5" s="95">
        <f>+D5/J5</f>
        <v>0</v>
      </c>
      <c r="F5" s="27">
        <v>0</v>
      </c>
      <c r="G5" s="96">
        <f>+F5/J5</f>
        <v>0</v>
      </c>
      <c r="H5" s="44">
        <f>SUM(F5,D5,B5)</f>
        <v>1</v>
      </c>
      <c r="I5" s="97">
        <f>+H5/J5</f>
        <v>1.0657572205051689E-4</v>
      </c>
      <c r="J5" s="99">
        <v>9383</v>
      </c>
    </row>
    <row r="6" spans="1:10" ht="15" customHeight="1" x14ac:dyDescent="0.25">
      <c r="A6" s="46" t="s">
        <v>8</v>
      </c>
      <c r="B6" s="83">
        <v>0</v>
      </c>
      <c r="C6" s="26">
        <f>+B6/J6</f>
        <v>0</v>
      </c>
      <c r="D6" s="60">
        <v>0</v>
      </c>
      <c r="E6" s="26">
        <f>+D6/J6</f>
        <v>0</v>
      </c>
      <c r="F6" s="60">
        <v>0</v>
      </c>
      <c r="G6" s="28">
        <f>+F6/J6</f>
        <v>0</v>
      </c>
      <c r="H6" s="83">
        <f t="shared" ref="H6:H25" si="0">SUM(F6,D6,B6)</f>
        <v>0</v>
      </c>
      <c r="I6" s="29">
        <f>+H6/J6</f>
        <v>0</v>
      </c>
      <c r="J6" s="54">
        <v>8301</v>
      </c>
    </row>
    <row r="7" spans="1:10" ht="15" customHeight="1" x14ac:dyDescent="0.25">
      <c r="A7" s="46" t="s">
        <v>9</v>
      </c>
      <c r="B7" s="83">
        <v>1</v>
      </c>
      <c r="C7" s="26">
        <f>+B7/J7</f>
        <v>1.2127091923356779E-4</v>
      </c>
      <c r="D7" s="60">
        <v>0</v>
      </c>
      <c r="E7" s="26">
        <f>+D7/J7</f>
        <v>0</v>
      </c>
      <c r="F7" s="60">
        <v>0</v>
      </c>
      <c r="G7" s="28">
        <f>+F7/J7</f>
        <v>0</v>
      </c>
      <c r="H7" s="83">
        <f t="shared" si="0"/>
        <v>1</v>
      </c>
      <c r="I7" s="29">
        <f>+H7/J7</f>
        <v>1.2127091923356779E-4</v>
      </c>
      <c r="J7" s="54">
        <v>8246</v>
      </c>
    </row>
    <row r="8" spans="1:10" ht="15" customHeight="1" x14ac:dyDescent="0.25">
      <c r="A8" s="13" t="s">
        <v>10</v>
      </c>
      <c r="B8" s="59">
        <v>1</v>
      </c>
      <c r="C8" s="26">
        <f>+B8/J8</f>
        <v>1.7546938059308652E-4</v>
      </c>
      <c r="D8" s="47">
        <v>4</v>
      </c>
      <c r="E8" s="26">
        <f>+D8/J8</f>
        <v>7.0187752237234606E-4</v>
      </c>
      <c r="F8" s="60">
        <v>0</v>
      </c>
      <c r="G8" s="28">
        <f>+F8/J8</f>
        <v>0</v>
      </c>
      <c r="H8" s="59">
        <f t="shared" si="0"/>
        <v>5</v>
      </c>
      <c r="I8" s="29">
        <f>+H8/J8</f>
        <v>8.7734690296543255E-4</v>
      </c>
      <c r="J8" s="54">
        <v>5699</v>
      </c>
    </row>
    <row r="9" spans="1:10" ht="15" customHeight="1" x14ac:dyDescent="0.25">
      <c r="A9" s="13" t="s">
        <v>11</v>
      </c>
      <c r="B9" s="59">
        <v>1</v>
      </c>
      <c r="C9" s="26">
        <f>+B9/J9</f>
        <v>3.5149384885764501E-4</v>
      </c>
      <c r="D9" s="47">
        <v>0</v>
      </c>
      <c r="E9" s="26">
        <f>+D9/J9</f>
        <v>0</v>
      </c>
      <c r="F9" s="60">
        <v>0</v>
      </c>
      <c r="G9" s="28">
        <f>+F9/J9</f>
        <v>0</v>
      </c>
      <c r="H9" s="59">
        <f t="shared" si="0"/>
        <v>1</v>
      </c>
      <c r="I9" s="29">
        <f>+H9/J9</f>
        <v>3.5149384885764501E-4</v>
      </c>
      <c r="J9" s="54">
        <v>2845</v>
      </c>
    </row>
    <row r="10" spans="1:10" ht="15" customHeight="1" x14ac:dyDescent="0.25">
      <c r="A10" s="13" t="s">
        <v>12</v>
      </c>
      <c r="B10" s="59">
        <v>0</v>
      </c>
      <c r="C10" s="26">
        <f t="shared" ref="C10:C25" si="1">+B10/J10</f>
        <v>0</v>
      </c>
      <c r="D10" s="47">
        <v>0</v>
      </c>
      <c r="E10" s="26">
        <f t="shared" ref="E10:E25" si="2">+D10/J10</f>
        <v>0</v>
      </c>
      <c r="F10" s="60">
        <v>0</v>
      </c>
      <c r="G10" s="28">
        <f t="shared" ref="G10:G25" si="3">+F10/J10</f>
        <v>0</v>
      </c>
      <c r="H10" s="59">
        <f t="shared" si="0"/>
        <v>0</v>
      </c>
      <c r="I10" s="29">
        <f t="shared" ref="I10:I25" si="4">+H10/J10</f>
        <v>0</v>
      </c>
      <c r="J10" s="54">
        <v>3451</v>
      </c>
    </row>
    <row r="11" spans="1:10" ht="15" customHeight="1" x14ac:dyDescent="0.25">
      <c r="A11" s="13" t="s">
        <v>13</v>
      </c>
      <c r="B11" s="83">
        <v>0</v>
      </c>
      <c r="C11" s="26">
        <f>+B11/J11</f>
        <v>0</v>
      </c>
      <c r="D11" s="60">
        <v>0</v>
      </c>
      <c r="E11" s="26">
        <f>+D11/J11</f>
        <v>0</v>
      </c>
      <c r="F11" s="60">
        <v>0</v>
      </c>
      <c r="G11" s="28">
        <f>+F11/J11</f>
        <v>0</v>
      </c>
      <c r="H11" s="83">
        <f t="shared" si="0"/>
        <v>0</v>
      </c>
      <c r="I11" s="29">
        <f>+H11/J11</f>
        <v>0</v>
      </c>
      <c r="J11" s="54">
        <v>6026</v>
      </c>
    </row>
    <row r="12" spans="1:10" ht="15" customHeight="1" x14ac:dyDescent="0.25">
      <c r="A12" s="13" t="s">
        <v>14</v>
      </c>
      <c r="B12" s="83">
        <v>1</v>
      </c>
      <c r="C12" s="26">
        <f>+B12/J12</f>
        <v>6.8563592732259177E-5</v>
      </c>
      <c r="D12" s="60">
        <v>18</v>
      </c>
      <c r="E12" s="26">
        <f>+D12/J12</f>
        <v>1.234144669180665E-3</v>
      </c>
      <c r="F12" s="60">
        <v>1</v>
      </c>
      <c r="G12" s="28">
        <f>+F12/J12</f>
        <v>6.8563592732259177E-5</v>
      </c>
      <c r="H12" s="83">
        <f t="shared" si="0"/>
        <v>20</v>
      </c>
      <c r="I12" s="29">
        <f>+H12/J12</f>
        <v>1.3712718546451835E-3</v>
      </c>
      <c r="J12" s="54">
        <v>14585</v>
      </c>
    </row>
    <row r="13" spans="1:10" ht="15" customHeight="1" x14ac:dyDescent="0.25">
      <c r="A13" s="13" t="s">
        <v>15</v>
      </c>
      <c r="B13" s="45">
        <v>1</v>
      </c>
      <c r="C13" s="26">
        <f t="shared" si="1"/>
        <v>2.7777777777777778E-4</v>
      </c>
      <c r="D13" s="31">
        <v>1</v>
      </c>
      <c r="E13" s="26">
        <f t="shared" si="2"/>
        <v>2.7777777777777778E-4</v>
      </c>
      <c r="F13" s="31">
        <v>0</v>
      </c>
      <c r="G13" s="28">
        <f t="shared" si="3"/>
        <v>0</v>
      </c>
      <c r="H13" s="45">
        <f t="shared" si="0"/>
        <v>2</v>
      </c>
      <c r="I13" s="29">
        <f t="shared" si="4"/>
        <v>5.5555555555555556E-4</v>
      </c>
      <c r="J13" s="54">
        <v>3600</v>
      </c>
    </row>
    <row r="14" spans="1:10" ht="15" customHeight="1" x14ac:dyDescent="0.25">
      <c r="A14" s="13" t="s">
        <v>16</v>
      </c>
      <c r="B14" s="45">
        <v>4</v>
      </c>
      <c r="C14" s="26">
        <f t="shared" si="1"/>
        <v>7.3273493313793733E-4</v>
      </c>
      <c r="D14" s="45">
        <v>0</v>
      </c>
      <c r="E14" s="26">
        <f t="shared" si="2"/>
        <v>0</v>
      </c>
      <c r="F14" s="45">
        <v>0</v>
      </c>
      <c r="G14" s="28">
        <f t="shared" si="3"/>
        <v>0</v>
      </c>
      <c r="H14" s="45">
        <f t="shared" si="0"/>
        <v>4</v>
      </c>
      <c r="I14" s="29">
        <f t="shared" si="4"/>
        <v>7.3273493313793733E-4</v>
      </c>
      <c r="J14" s="54">
        <v>5459</v>
      </c>
    </row>
    <row r="15" spans="1:10" ht="15" customHeight="1" x14ac:dyDescent="0.25">
      <c r="A15" s="145" t="s">
        <v>17</v>
      </c>
      <c r="B15" s="153">
        <v>3</v>
      </c>
      <c r="C15" s="147">
        <f>+B15/J15</f>
        <v>9.395552771688068E-4</v>
      </c>
      <c r="D15" s="153">
        <v>0</v>
      </c>
      <c r="E15" s="147">
        <f>+D15/J15</f>
        <v>0</v>
      </c>
      <c r="F15" s="153">
        <v>0</v>
      </c>
      <c r="G15" s="148">
        <f>+F15/J15</f>
        <v>0</v>
      </c>
      <c r="H15" s="153">
        <f t="shared" si="0"/>
        <v>3</v>
      </c>
      <c r="I15" s="143">
        <f>+H15/J15</f>
        <v>9.395552771688068E-4</v>
      </c>
      <c r="J15" s="150">
        <v>3193</v>
      </c>
    </row>
    <row r="16" spans="1:10" ht="15" customHeight="1" x14ac:dyDescent="0.25">
      <c r="A16" s="13" t="s">
        <v>18</v>
      </c>
      <c r="B16" s="53">
        <v>0</v>
      </c>
      <c r="C16" s="26">
        <f t="shared" si="1"/>
        <v>0</v>
      </c>
      <c r="D16" s="53">
        <v>0</v>
      </c>
      <c r="E16" s="26">
        <f t="shared" si="2"/>
        <v>0</v>
      </c>
      <c r="F16" s="53">
        <v>0</v>
      </c>
      <c r="G16" s="28">
        <f t="shared" si="3"/>
        <v>0</v>
      </c>
      <c r="H16" s="53">
        <f t="shared" si="0"/>
        <v>0</v>
      </c>
      <c r="I16" s="29">
        <f t="shared" si="4"/>
        <v>0</v>
      </c>
      <c r="J16" s="54">
        <v>12311</v>
      </c>
    </row>
    <row r="17" spans="1:11" ht="15" customHeight="1" x14ac:dyDescent="0.25">
      <c r="A17" s="13" t="s">
        <v>19</v>
      </c>
      <c r="B17" s="53">
        <v>2</v>
      </c>
      <c r="C17" s="26">
        <f t="shared" si="1"/>
        <v>2.1197668256491787E-4</v>
      </c>
      <c r="D17" s="53">
        <v>1</v>
      </c>
      <c r="E17" s="26">
        <f t="shared" si="2"/>
        <v>1.0598834128245893E-4</v>
      </c>
      <c r="F17" s="53">
        <v>0</v>
      </c>
      <c r="G17" s="28">
        <f t="shared" si="3"/>
        <v>0</v>
      </c>
      <c r="H17" s="53">
        <f t="shared" si="0"/>
        <v>3</v>
      </c>
      <c r="I17" s="29">
        <f t="shared" si="4"/>
        <v>3.1796502384737679E-4</v>
      </c>
      <c r="J17" s="54">
        <v>9435</v>
      </c>
    </row>
    <row r="18" spans="1:11" ht="15" customHeight="1" x14ac:dyDescent="0.25">
      <c r="A18" s="13" t="s">
        <v>20</v>
      </c>
      <c r="B18" s="53">
        <v>0</v>
      </c>
      <c r="C18" s="26">
        <f t="shared" si="1"/>
        <v>0</v>
      </c>
      <c r="D18" s="61">
        <v>0</v>
      </c>
      <c r="E18" s="26">
        <f t="shared" si="2"/>
        <v>0</v>
      </c>
      <c r="F18" s="61">
        <v>0</v>
      </c>
      <c r="G18" s="28">
        <f t="shared" si="3"/>
        <v>0</v>
      </c>
      <c r="H18" s="53">
        <f t="shared" si="0"/>
        <v>0</v>
      </c>
      <c r="I18" s="29">
        <f t="shared" si="4"/>
        <v>0</v>
      </c>
      <c r="J18" s="54">
        <v>1429</v>
      </c>
    </row>
    <row r="19" spans="1:11" ht="15" customHeight="1" x14ac:dyDescent="0.25">
      <c r="A19" s="13" t="s">
        <v>21</v>
      </c>
      <c r="B19" s="53">
        <v>1</v>
      </c>
      <c r="C19" s="26">
        <f t="shared" si="1"/>
        <v>1.2776287210936502E-4</v>
      </c>
      <c r="D19" s="53">
        <v>0</v>
      </c>
      <c r="E19" s="26">
        <f t="shared" si="2"/>
        <v>0</v>
      </c>
      <c r="F19" s="53">
        <v>0</v>
      </c>
      <c r="G19" s="28">
        <f t="shared" si="3"/>
        <v>0</v>
      </c>
      <c r="H19" s="53">
        <f t="shared" si="0"/>
        <v>1</v>
      </c>
      <c r="I19" s="29">
        <f t="shared" si="4"/>
        <v>1.2776287210936502E-4</v>
      </c>
      <c r="J19" s="54">
        <v>7827</v>
      </c>
    </row>
    <row r="20" spans="1:11" ht="15" customHeight="1" x14ac:dyDescent="0.25">
      <c r="A20" s="13" t="s">
        <v>22</v>
      </c>
      <c r="B20" s="53">
        <v>12</v>
      </c>
      <c r="C20" s="26">
        <f t="shared" si="1"/>
        <v>9.8159509202453993E-4</v>
      </c>
      <c r="D20" s="53">
        <v>0</v>
      </c>
      <c r="E20" s="26">
        <f t="shared" si="2"/>
        <v>0</v>
      </c>
      <c r="F20" s="53">
        <v>2</v>
      </c>
      <c r="G20" s="28">
        <f t="shared" si="3"/>
        <v>1.6359918200408997E-4</v>
      </c>
      <c r="H20" s="53">
        <f t="shared" si="0"/>
        <v>14</v>
      </c>
      <c r="I20" s="29">
        <f t="shared" si="4"/>
        <v>1.1451942740286299E-3</v>
      </c>
      <c r="J20" s="54">
        <v>12225</v>
      </c>
    </row>
    <row r="21" spans="1:11" ht="15" customHeight="1" x14ac:dyDescent="0.25">
      <c r="A21" s="13" t="s">
        <v>23</v>
      </c>
      <c r="B21" s="53">
        <v>8</v>
      </c>
      <c r="C21" s="26">
        <f t="shared" si="1"/>
        <v>1.3527223537368955E-3</v>
      </c>
      <c r="D21" s="53">
        <v>8</v>
      </c>
      <c r="E21" s="26">
        <f t="shared" si="2"/>
        <v>1.3527223537368955E-3</v>
      </c>
      <c r="F21" s="53">
        <v>0</v>
      </c>
      <c r="G21" s="28">
        <f t="shared" si="3"/>
        <v>0</v>
      </c>
      <c r="H21" s="53">
        <f t="shared" si="0"/>
        <v>16</v>
      </c>
      <c r="I21" s="29">
        <f t="shared" si="4"/>
        <v>2.7054447074737909E-3</v>
      </c>
      <c r="J21" s="54">
        <v>5914</v>
      </c>
    </row>
    <row r="22" spans="1:11" ht="15" customHeight="1" x14ac:dyDescent="0.25">
      <c r="A22" s="13" t="s">
        <v>24</v>
      </c>
      <c r="B22" s="53">
        <v>3</v>
      </c>
      <c r="C22" s="26">
        <f>+B22/J22</f>
        <v>4.5724737082761773E-4</v>
      </c>
      <c r="D22" s="53">
        <v>1</v>
      </c>
      <c r="E22" s="26">
        <f>+D22/J22</f>
        <v>1.5241579027587258E-4</v>
      </c>
      <c r="F22" s="53">
        <v>1</v>
      </c>
      <c r="G22" s="28">
        <f>+F22/J22</f>
        <v>1.5241579027587258E-4</v>
      </c>
      <c r="H22" s="53">
        <f t="shared" si="0"/>
        <v>5</v>
      </c>
      <c r="I22" s="29">
        <f>+H22/J22</f>
        <v>7.6207895137936289E-4</v>
      </c>
      <c r="J22" s="54">
        <v>6561</v>
      </c>
    </row>
    <row r="23" spans="1:11" ht="15" customHeight="1" x14ac:dyDescent="0.25">
      <c r="A23" s="13" t="s">
        <v>25</v>
      </c>
      <c r="B23" s="53">
        <v>0</v>
      </c>
      <c r="C23" s="26">
        <f t="shared" si="1"/>
        <v>0</v>
      </c>
      <c r="D23" s="53">
        <v>0</v>
      </c>
      <c r="E23" s="26">
        <f t="shared" si="2"/>
        <v>0</v>
      </c>
      <c r="F23" s="31">
        <v>0</v>
      </c>
      <c r="G23" s="28">
        <f t="shared" si="3"/>
        <v>0</v>
      </c>
      <c r="H23" s="53">
        <f t="shared" si="0"/>
        <v>0</v>
      </c>
      <c r="I23" s="29">
        <f t="shared" si="4"/>
        <v>0</v>
      </c>
      <c r="J23" s="54">
        <v>6823</v>
      </c>
    </row>
    <row r="24" spans="1:11" ht="15" customHeight="1" x14ac:dyDescent="0.25">
      <c r="A24" s="13" t="s">
        <v>26</v>
      </c>
      <c r="B24" s="53">
        <v>0</v>
      </c>
      <c r="C24" s="26">
        <f>+B24/J24</f>
        <v>0</v>
      </c>
      <c r="D24" s="53">
        <v>0</v>
      </c>
      <c r="E24" s="26">
        <f>+D24/J24</f>
        <v>0</v>
      </c>
      <c r="F24" s="31">
        <v>0</v>
      </c>
      <c r="G24" s="28">
        <f>+F24/J24</f>
        <v>0</v>
      </c>
      <c r="H24" s="53">
        <f t="shared" si="0"/>
        <v>0</v>
      </c>
      <c r="I24" s="29">
        <f>+H24/J24</f>
        <v>0</v>
      </c>
      <c r="J24" s="54">
        <v>6323</v>
      </c>
    </row>
    <row r="25" spans="1:11" ht="15" customHeight="1" thickBot="1" x14ac:dyDescent="0.3">
      <c r="A25" s="23" t="s">
        <v>27</v>
      </c>
      <c r="B25" s="52">
        <v>0</v>
      </c>
      <c r="C25" s="33">
        <f t="shared" si="1"/>
        <v>0</v>
      </c>
      <c r="D25" s="52">
        <v>0</v>
      </c>
      <c r="E25" s="33">
        <f t="shared" si="2"/>
        <v>0</v>
      </c>
      <c r="F25" s="34">
        <v>0</v>
      </c>
      <c r="G25" s="35">
        <f t="shared" si="3"/>
        <v>0</v>
      </c>
      <c r="H25" s="52">
        <f t="shared" si="0"/>
        <v>0</v>
      </c>
      <c r="I25" s="36">
        <f t="shared" si="4"/>
        <v>0</v>
      </c>
      <c r="J25" s="54">
        <v>4329</v>
      </c>
    </row>
    <row r="26" spans="1:11" ht="24.9" customHeight="1" thickBot="1" x14ac:dyDescent="0.3">
      <c r="A26" s="100" t="s">
        <v>28</v>
      </c>
      <c r="B26" s="91">
        <f>SUM(B5:B25)</f>
        <v>39</v>
      </c>
      <c r="C26" s="101">
        <f>+B26/J26</f>
        <v>2.7089917688327025E-4</v>
      </c>
      <c r="D26" s="102">
        <f>SUM(D5:D25)</f>
        <v>33</v>
      </c>
      <c r="E26" s="101">
        <f>+D26/J26</f>
        <v>2.292223804396902E-4</v>
      </c>
      <c r="F26" s="102">
        <f>SUM(F5:F25)</f>
        <v>4</v>
      </c>
      <c r="G26" s="103">
        <f>+F26/J26</f>
        <v>2.7784530962386692E-5</v>
      </c>
      <c r="H26" s="104">
        <f>SUM(H5:H25)</f>
        <v>76</v>
      </c>
      <c r="I26" s="92">
        <f>+H26/J26</f>
        <v>5.279060882853471E-4</v>
      </c>
      <c r="J26" s="93">
        <f>SUM(J5:J25)</f>
        <v>143965</v>
      </c>
    </row>
    <row r="27" spans="1:11" ht="18.600000000000001" customHeight="1" thickTop="1" x14ac:dyDescent="0.25">
      <c r="A27" s="8" t="s">
        <v>64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5.9" customHeight="1" x14ac:dyDescent="0.25">
      <c r="A28" s="3" t="s">
        <v>65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6.5" customHeight="1" x14ac:dyDescent="0.25">
      <c r="A29" s="3" t="s">
        <v>66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5.9" customHeight="1" x14ac:dyDescent="0.25">
      <c r="A30" s="3" t="s">
        <v>67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</sheetData>
  <mergeCells count="6">
    <mergeCell ref="A1:J1"/>
    <mergeCell ref="A2:A3"/>
    <mergeCell ref="B2:C2"/>
    <mergeCell ref="D2:E2"/>
    <mergeCell ref="F2:G2"/>
    <mergeCell ref="H2:I2"/>
  </mergeCells>
  <phoneticPr fontId="0" type="noConversion"/>
  <printOptions horizontalCentered="1"/>
  <pageMargins left="1.01" right="0.75" top="0.92" bottom="0.6" header="0.43" footer="0.27"/>
  <pageSetup orientation="landscape" r:id="rId1"/>
  <headerFooter alignWithMargins="0">
    <oddHeader>&amp;C&amp;"Arial,Bold"&amp;12REGIONAL CENTER PERFORMANCE CONTRACT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25</vt:i4>
      </vt:variant>
    </vt:vector>
  </HeadingPairs>
  <TitlesOfParts>
    <vt:vector size="37" baseType="lpstr">
      <vt:lpstr>Date for Titles</vt:lpstr>
      <vt:lpstr>DCvsTotalActive</vt:lpstr>
      <vt:lpstr>ChildrenInHomes</vt:lpstr>
      <vt:lpstr>AdultsInHomes</vt:lpstr>
      <vt:lpstr>AdultFHA</vt:lpstr>
      <vt:lpstr>AdultIndLiv</vt:lpstr>
      <vt:lpstr>AdultParentHome</vt:lpstr>
      <vt:lpstr>AdultSuppLiv</vt:lpstr>
      <vt:lpstr>Children7+Beds</vt:lpstr>
      <vt:lpstr>Adults7+Beds</vt:lpstr>
      <vt:lpstr>CurrentCDER</vt:lpstr>
      <vt:lpstr>Intake</vt:lpstr>
      <vt:lpstr>AdCCF</vt:lpstr>
      <vt:lpstr>AdFHA</vt:lpstr>
      <vt:lpstr>AdICF</vt:lpstr>
      <vt:lpstr>AdILS</vt:lpstr>
      <vt:lpstr>AdLgTot</vt:lpstr>
      <vt:lpstr>AdNF</vt:lpstr>
      <vt:lpstr>AdOH</vt:lpstr>
      <vt:lpstr>AdSLS</vt:lpstr>
      <vt:lpstr>AdSmTot</vt:lpstr>
      <vt:lpstr>CDRESR</vt:lpstr>
      <vt:lpstr>CDRESTot</vt:lpstr>
      <vt:lpstr>DC</vt:lpstr>
      <vt:lpstr>DCTot</vt:lpstr>
      <vt:lpstr>Intk143</vt:lpstr>
      <vt:lpstr>Intk241</vt:lpstr>
      <vt:lpstr>IntkOK</vt:lpstr>
      <vt:lpstr>IntkTot</vt:lpstr>
      <vt:lpstr>KidCCF</vt:lpstr>
      <vt:lpstr>KidFH</vt:lpstr>
      <vt:lpstr>KidICF</vt:lpstr>
      <vt:lpstr>KidLgTot</vt:lpstr>
      <vt:lpstr>KidNF</vt:lpstr>
      <vt:lpstr>KidOH</vt:lpstr>
      <vt:lpstr>KidSmTot</vt:lpstr>
      <vt:lpstr>ReportMonth</vt:lpstr>
    </vt:vector>
  </TitlesOfParts>
  <Company>State of California, DDS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Developmental Services</dc:creator>
  <cp:lastModifiedBy>January Crane Ext.1256</cp:lastModifiedBy>
  <cp:lastPrinted>2016-07-12T16:03:25Z</cp:lastPrinted>
  <dcterms:created xsi:type="dcterms:W3CDTF">2001-07-06T20:31:31Z</dcterms:created>
  <dcterms:modified xsi:type="dcterms:W3CDTF">2016-08-30T22:41:38Z</dcterms:modified>
</cp:coreProperties>
</file>